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884" activeTab="4"/>
  </bookViews>
  <sheets>
    <sheet name="Planned Expenses" sheetId="1" r:id="rId1"/>
    <sheet name="Actual Expenses" sheetId="2" r:id="rId2"/>
    <sheet name="Expense Variances" sheetId="3" r:id="rId3"/>
    <sheet name="Expense Analysis" sheetId="4" r:id="rId4"/>
    <sheet name="Total Expenses" sheetId="5" r:id="rId5"/>
  </sheets>
  <definedNames>
    <definedName name="_xlnm.Print_Area" localSheetId="0">'Planned Expenses'!$A$1:$N$38</definedName>
  </definedNames>
  <calcPr fullCalcOnLoad="1"/>
</workbook>
</file>

<file path=xl/sharedStrings.xml><?xml version="1.0" encoding="utf-8"?>
<sst xmlns="http://schemas.openxmlformats.org/spreadsheetml/2006/main" count="143" uniqueCount="50">
  <si>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</si>
  <si>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</si>
  <si>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</si>
  <si>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</si>
  <si>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</si>
  <si>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</si>
  <si>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</si>
  <si>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</si>
  <si>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</si>
  <si>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</si>
  <si>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</si>
  <si>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</si>
  <si>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Miscellaneous expenses</t>
  </si>
  <si>
    <t>&lt;Company Name&gt;</t>
  </si>
  <si>
    <t>Detailed Expense Estimates</t>
  </si>
  <si>
    <t>YEAR</t>
  </si>
  <si>
    <t>Wages</t>
  </si>
  <si>
    <t>Benefits</t>
  </si>
  <si>
    <t>Office Costs</t>
  </si>
  <si>
    <t>Gas</t>
  </si>
  <si>
    <t>Electric</t>
  </si>
  <si>
    <t>Telephone</t>
  </si>
  <si>
    <t>Water</t>
  </si>
  <si>
    <t>Marketing Costs</t>
  </si>
  <si>
    <t>Security</t>
  </si>
  <si>
    <t>TOTAL Planned Expenses</t>
  </si>
  <si>
    <t>Planned Expenses</t>
  </si>
  <si>
    <t>Actual Expenses</t>
  </si>
  <si>
    <t>Monthly Planned Expenses</t>
  </si>
  <si>
    <t>TOTALS</t>
  </si>
  <si>
    <t>TOTAL Actual Expenses</t>
  </si>
  <si>
    <t>Expense Variances</t>
  </si>
  <si>
    <t>Monthly Expense Variances</t>
  </si>
  <si>
    <t>TOTAL Expense Variances</t>
  </si>
  <si>
    <t>Variance Percentage</t>
  </si>
  <si>
    <t>Expense Category</t>
  </si>
  <si>
    <t>Employee Costs</t>
  </si>
  <si>
    <t>Office lease</t>
  </si>
  <si>
    <t>Internet access</t>
  </si>
  <si>
    <t>Office supplies</t>
  </si>
  <si>
    <t>Web site hosting</t>
  </si>
  <si>
    <t>Web site updates</t>
  </si>
  <si>
    <t>Collateral preparation</t>
  </si>
  <si>
    <t>Collateral printing</t>
  </si>
  <si>
    <t>Marketing events</t>
  </si>
  <si>
    <t>Training classes</t>
  </si>
  <si>
    <t>Monthly Actual Expenses</t>
  </si>
  <si>
    <t>Subtotal</t>
  </si>
  <si>
    <t>Training/Travel</t>
  </si>
  <si>
    <t>Training-related travel costs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</si>
</sst>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4"/>
      <name val="Arial Black"/>
      <family val="2"/>
    </font>
    <font>
      <sz val="12"/>
      <name val="Arial Black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0"/>
      <color indexed="8"/>
      <name val="Arial"/>
      <family val="2"/>
    </font>
    <font>
      <i/>
      <sz val="10"/>
      <name val="Arial Black"/>
      <family val="2"/>
    </font>
  </fonts>
  <fills count="14">
    <fill>
      <patternFill/>
    </fill>
    <fill>
      <patternFill patternType="gray125"/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43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3" fillId="0" borderId="0" xfId="17" applyNumberFormat="1" applyFont="1" applyAlignment="1">
      <alignment horizontal="right"/>
    </xf>
    <xf numFmtId="169" fontId="0" fillId="0" borderId="0" xfId="17" applyNumberFormat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69" fontId="7" fillId="0" borderId="0" xfId="17" applyNumberFormat="1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69" fontId="8" fillId="0" borderId="0" xfId="17" applyNumberFormat="1" applyFont="1" applyAlignment="1">
      <alignment horizontal="right"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Border="1" applyAlignment="1">
      <alignment horizontal="right"/>
    </xf>
    <xf numFmtId="37" fontId="0" fillId="0" borderId="0" xfId="17" applyNumberFormat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17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17" applyNumberFormat="1" applyFont="1" applyBorder="1" applyAlignment="1">
      <alignment horizontal="right"/>
    </xf>
    <xf numFmtId="37" fontId="1" fillId="0" borderId="0" xfId="17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17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17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69" fontId="0" fillId="0" borderId="0" xfId="17" applyNumberFormat="1" applyBorder="1" applyAlignment="1">
      <alignment horizontal="right" vertical="center"/>
    </xf>
    <xf numFmtId="0" fontId="0" fillId="0" borderId="0" xfId="0" applyAlignment="1">
      <alignment vertical="center"/>
    </xf>
    <xf numFmtId="37" fontId="0" fillId="0" borderId="0" xfId="0" applyNumberFormat="1" applyBorder="1" applyAlignment="1">
      <alignment horizontal="right" vertical="center"/>
    </xf>
    <xf numFmtId="37" fontId="0" fillId="0" borderId="0" xfId="17" applyNumberForma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vertical="center"/>
    </xf>
    <xf numFmtId="5" fontId="0" fillId="0" borderId="1" xfId="17" applyNumberFormat="1" applyFont="1" applyBorder="1" applyAlignment="1">
      <alignment horizontal="right"/>
    </xf>
    <xf numFmtId="37" fontId="0" fillId="0" borderId="1" xfId="17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37" fontId="1" fillId="3" borderId="2" xfId="17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169" fontId="1" fillId="4" borderId="4" xfId="17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5" fontId="0" fillId="0" borderId="4" xfId="17" applyNumberFormat="1" applyBorder="1" applyAlignment="1">
      <alignment horizontal="right"/>
    </xf>
    <xf numFmtId="37" fontId="0" fillId="0" borderId="1" xfId="17" applyNumberFormat="1" applyBorder="1" applyAlignment="1">
      <alignment horizontal="right"/>
    </xf>
    <xf numFmtId="5" fontId="1" fillId="0" borderId="3" xfId="17" applyNumberFormat="1" applyFont="1" applyBorder="1" applyAlignment="1">
      <alignment horizontal="right"/>
    </xf>
    <xf numFmtId="0" fontId="10" fillId="5" borderId="7" xfId="0" applyFont="1" applyFill="1" applyBorder="1" applyAlignment="1">
      <alignment horizontal="left" indent="2"/>
    </xf>
    <xf numFmtId="0" fontId="1" fillId="6" borderId="0" xfId="0" applyFont="1" applyFill="1" applyBorder="1" applyAlignment="1">
      <alignment horizontal="left" vertical="center" inden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1" xfId="17" applyNumberFormat="1" applyFont="1" applyBorder="1" applyAlignment="1">
      <alignment horizontal="right"/>
    </xf>
    <xf numFmtId="0" fontId="15" fillId="7" borderId="6" xfId="0" applyFont="1" applyFill="1" applyBorder="1" applyAlignment="1">
      <alignment horizontal="left" indent="2"/>
    </xf>
    <xf numFmtId="0" fontId="15" fillId="7" borderId="8" xfId="0" applyFont="1" applyFill="1" applyBorder="1" applyAlignment="1">
      <alignment horizontal="left" indent="2"/>
    </xf>
    <xf numFmtId="0" fontId="15" fillId="8" borderId="8" xfId="0" applyFont="1" applyFill="1" applyBorder="1" applyAlignment="1">
      <alignment horizontal="left" indent="2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left" vertical="center" indent="1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17" applyNumberFormat="1" applyFont="1" applyFill="1" applyBorder="1" applyAlignment="1">
      <alignment horizontal="right"/>
    </xf>
    <xf numFmtId="0" fontId="16" fillId="5" borderId="7" xfId="0" applyFont="1" applyFill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10" borderId="0" xfId="0" applyFont="1" applyFill="1" applyBorder="1" applyAlignment="1">
      <alignment vertical="center"/>
    </xf>
    <xf numFmtId="0" fontId="16" fillId="11" borderId="6" xfId="0" applyFont="1" applyFill="1" applyBorder="1" applyAlignment="1">
      <alignment vertical="center"/>
    </xf>
    <xf numFmtId="5" fontId="1" fillId="12" borderId="4" xfId="0" applyNumberFormat="1" applyFont="1" applyFill="1" applyBorder="1" applyAlignment="1">
      <alignment horizontal="right" vertical="center"/>
    </xf>
    <xf numFmtId="5" fontId="1" fillId="12" borderId="5" xfId="0" applyNumberFormat="1" applyFont="1" applyFill="1" applyBorder="1" applyAlignment="1">
      <alignment horizontal="right" vertical="center"/>
    </xf>
    <xf numFmtId="0" fontId="17" fillId="11" borderId="7" xfId="0" applyFont="1" applyFill="1" applyBorder="1" applyAlignment="1">
      <alignment vertical="center"/>
    </xf>
    <xf numFmtId="5" fontId="2" fillId="1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5" borderId="9" xfId="0" applyFont="1" applyFill="1" applyBorder="1" applyAlignment="1">
      <alignment horizontal="left" indent="2"/>
    </xf>
    <xf numFmtId="0" fontId="15" fillId="8" borderId="10" xfId="0" applyFont="1" applyFill="1" applyBorder="1" applyAlignment="1">
      <alignment horizontal="left" indent="2"/>
    </xf>
    <xf numFmtId="5" fontId="1" fillId="7" borderId="2" xfId="17" applyNumberFormat="1" applyFont="1" applyFill="1" applyBorder="1" applyAlignment="1">
      <alignment horizontal="right"/>
    </xf>
    <xf numFmtId="5" fontId="1" fillId="7" borderId="5" xfId="17" applyNumberFormat="1" applyFont="1" applyFill="1" applyBorder="1" applyAlignment="1">
      <alignment horizontal="right"/>
    </xf>
    <xf numFmtId="37" fontId="1" fillId="7" borderId="2" xfId="17" applyNumberFormat="1" applyFont="1" applyFill="1" applyBorder="1" applyAlignment="1">
      <alignment horizontal="right"/>
    </xf>
    <xf numFmtId="37" fontId="1" fillId="8" borderId="2" xfId="17" applyNumberFormat="1" applyFont="1" applyFill="1" applyBorder="1" applyAlignment="1">
      <alignment horizontal="right"/>
    </xf>
    <xf numFmtId="5" fontId="1" fillId="5" borderId="11" xfId="0" applyNumberFormat="1" applyFont="1" applyFill="1" applyBorder="1" applyAlignment="1">
      <alignment horizontal="right"/>
    </xf>
    <xf numFmtId="5" fontId="1" fillId="5" borderId="11" xfId="17" applyNumberFormat="1" applyFont="1" applyFill="1" applyBorder="1" applyAlignment="1">
      <alignment horizontal="right"/>
    </xf>
    <xf numFmtId="5" fontId="4" fillId="0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5" fontId="0" fillId="0" borderId="8" xfId="17" applyNumberFormat="1" applyFont="1" applyBorder="1" applyAlignment="1">
      <alignment/>
    </xf>
    <xf numFmtId="5" fontId="0" fillId="0" borderId="1" xfId="17" applyNumberFormat="1" applyFont="1" applyBorder="1" applyAlignment="1">
      <alignment/>
    </xf>
    <xf numFmtId="37" fontId="0" fillId="0" borderId="8" xfId="17" applyNumberFormat="1" applyFont="1" applyBorder="1" applyAlignment="1">
      <alignment/>
    </xf>
    <xf numFmtId="37" fontId="0" fillId="0" borderId="1" xfId="17" applyNumberFormat="1" applyFont="1" applyBorder="1" applyAlignment="1">
      <alignment/>
    </xf>
    <xf numFmtId="5" fontId="1" fillId="0" borderId="7" xfId="0" applyNumberFormat="1" applyFont="1" applyBorder="1" applyAlignment="1">
      <alignment/>
    </xf>
    <xf numFmtId="5" fontId="1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9" fontId="0" fillId="0" borderId="4" xfId="17" applyNumberFormat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69" fontId="1" fillId="4" borderId="14" xfId="17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left" vertical="center" indent="1"/>
    </xf>
    <xf numFmtId="5" fontId="0" fillId="0" borderId="4" xfId="17" applyNumberFormat="1" applyBorder="1" applyAlignment="1">
      <alignment/>
    </xf>
    <xf numFmtId="37" fontId="0" fillId="0" borderId="1" xfId="17" applyNumberFormat="1" applyBorder="1" applyAlignment="1">
      <alignment/>
    </xf>
    <xf numFmtId="5" fontId="1" fillId="0" borderId="3" xfId="17" applyNumberFormat="1" applyFont="1" applyBorder="1" applyAlignment="1">
      <alignment/>
    </xf>
    <xf numFmtId="37" fontId="0" fillId="0" borderId="1" xfId="17" applyNumberFormat="1" applyFont="1" applyBorder="1" applyAlignment="1">
      <alignment/>
    </xf>
    <xf numFmtId="37" fontId="0" fillId="0" borderId="0" xfId="0" applyNumberFormat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5" fontId="1" fillId="7" borderId="2" xfId="17" applyNumberFormat="1" applyFont="1" applyFill="1" applyBorder="1" applyAlignment="1">
      <alignment/>
    </xf>
    <xf numFmtId="5" fontId="1" fillId="7" borderId="5" xfId="17" applyNumberFormat="1" applyFont="1" applyFill="1" applyBorder="1" applyAlignment="1">
      <alignment/>
    </xf>
    <xf numFmtId="37" fontId="1" fillId="7" borderId="2" xfId="17" applyNumberFormat="1" applyFont="1" applyFill="1" applyBorder="1" applyAlignment="1">
      <alignment/>
    </xf>
    <xf numFmtId="37" fontId="1" fillId="8" borderId="2" xfId="17" applyNumberFormat="1" applyFont="1" applyFill="1" applyBorder="1" applyAlignment="1">
      <alignment/>
    </xf>
    <xf numFmtId="5" fontId="1" fillId="5" borderId="11" xfId="0" applyNumberFormat="1" applyFont="1" applyFill="1" applyBorder="1" applyAlignment="1">
      <alignment/>
    </xf>
    <xf numFmtId="5" fontId="1" fillId="5" borderId="11" xfId="17" applyNumberFormat="1" applyFont="1" applyFill="1" applyBorder="1" applyAlignment="1">
      <alignment/>
    </xf>
    <xf numFmtId="0" fontId="19" fillId="0" borderId="0" xfId="0" applyFont="1" applyAlignment="1">
      <alignment/>
    </xf>
    <xf numFmtId="37" fontId="1" fillId="0" borderId="0" xfId="17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 vertical="center"/>
    </xf>
    <xf numFmtId="169" fontId="1" fillId="4" borderId="0" xfId="17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37" fontId="0" fillId="0" borderId="0" xfId="0" applyNumberFormat="1" applyFill="1" applyBorder="1" applyAlignment="1">
      <alignment/>
    </xf>
    <xf numFmtId="37" fontId="0" fillId="0" borderId="0" xfId="17" applyNumberFormat="1" applyFill="1" applyBorder="1" applyAlignment="1">
      <alignment horizontal="right"/>
    </xf>
    <xf numFmtId="37" fontId="0" fillId="0" borderId="0" xfId="0" applyNumberFormat="1" applyFill="1" applyBorder="1" applyAlignment="1">
      <alignment vertical="center"/>
    </xf>
    <xf numFmtId="37" fontId="0" fillId="0" borderId="0" xfId="17" applyNumberForma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/>
    </xf>
    <xf numFmtId="37" fontId="2" fillId="0" borderId="0" xfId="17" applyNumberFormat="1" applyFont="1" applyFill="1" applyBorder="1" applyAlignment="1">
      <alignment horizontal="right"/>
    </xf>
    <xf numFmtId="5" fontId="0" fillId="0" borderId="6" xfId="17" applyNumberFormat="1" applyFont="1" applyFill="1" applyBorder="1" applyAlignment="1">
      <alignment horizontal="right"/>
    </xf>
    <xf numFmtId="5" fontId="0" fillId="0" borderId="4" xfId="17" applyNumberFormat="1" applyFont="1" applyFill="1" applyBorder="1" applyAlignment="1">
      <alignment/>
    </xf>
    <xf numFmtId="37" fontId="0" fillId="0" borderId="8" xfId="17" applyNumberFormat="1" applyFont="1" applyFill="1" applyBorder="1" applyAlignment="1">
      <alignment horizontal="right"/>
    </xf>
    <xf numFmtId="37" fontId="0" fillId="0" borderId="1" xfId="17" applyNumberFormat="1" applyFont="1" applyFill="1" applyBorder="1" applyAlignment="1">
      <alignment/>
    </xf>
    <xf numFmtId="5" fontId="1" fillId="0" borderId="7" xfId="0" applyNumberFormat="1" applyFont="1" applyFill="1" applyBorder="1" applyAlignment="1">
      <alignment horizontal="right"/>
    </xf>
    <xf numFmtId="5" fontId="1" fillId="0" borderId="3" xfId="0" applyNumberFormat="1" applyFont="1" applyFill="1" applyBorder="1" applyAlignment="1">
      <alignment/>
    </xf>
    <xf numFmtId="0" fontId="15" fillId="7" borderId="17" xfId="0" applyFont="1" applyFill="1" applyBorder="1" applyAlignment="1">
      <alignment horizontal="left" indent="2"/>
    </xf>
    <xf numFmtId="5" fontId="6" fillId="0" borderId="4" xfId="17" applyNumberFormat="1" applyFont="1" applyFill="1" applyBorder="1" applyAlignment="1">
      <alignment/>
    </xf>
    <xf numFmtId="5" fontId="10" fillId="7" borderId="5" xfId="17" applyNumberFormat="1" applyFont="1" applyFill="1" applyBorder="1" applyAlignment="1">
      <alignment/>
    </xf>
    <xf numFmtId="37" fontId="6" fillId="0" borderId="1" xfId="17" applyNumberFormat="1" applyFont="1" applyFill="1" applyBorder="1" applyAlignment="1">
      <alignment/>
    </xf>
    <xf numFmtId="37" fontId="10" fillId="8" borderId="2" xfId="17" applyNumberFormat="1" applyFont="1" applyFill="1" applyBorder="1" applyAlignment="1">
      <alignment/>
    </xf>
    <xf numFmtId="37" fontId="10" fillId="7" borderId="2" xfId="17" applyNumberFormat="1" applyFont="1" applyFill="1" applyBorder="1" applyAlignment="1">
      <alignment/>
    </xf>
    <xf numFmtId="5" fontId="10" fillId="0" borderId="3" xfId="17" applyNumberFormat="1" applyFont="1" applyFill="1" applyBorder="1" applyAlignment="1">
      <alignment/>
    </xf>
    <xf numFmtId="5" fontId="10" fillId="5" borderId="11" xfId="17" applyNumberFormat="1" applyFont="1" applyFill="1" applyBorder="1" applyAlignment="1">
      <alignment/>
    </xf>
    <xf numFmtId="5" fontId="0" fillId="0" borderId="4" xfId="17" applyNumberFormat="1" applyFill="1" applyBorder="1" applyAlignment="1">
      <alignment/>
    </xf>
    <xf numFmtId="5" fontId="0" fillId="0" borderId="4" xfId="0" applyNumberFormat="1" applyFill="1" applyBorder="1" applyAlignment="1">
      <alignment/>
    </xf>
    <xf numFmtId="9" fontId="0" fillId="0" borderId="5" xfId="19" applyFill="1" applyBorder="1" applyAlignment="1">
      <alignment horizontal="center"/>
    </xf>
    <xf numFmtId="37" fontId="0" fillId="0" borderId="1" xfId="17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9" fontId="0" fillId="0" borderId="2" xfId="19" applyFill="1" applyBorder="1" applyAlignment="1">
      <alignment horizontal="center"/>
    </xf>
    <xf numFmtId="0" fontId="1" fillId="5" borderId="7" xfId="0" applyFont="1" applyFill="1" applyBorder="1" applyAlignment="1">
      <alignment/>
    </xf>
    <xf numFmtId="5" fontId="1" fillId="5" borderId="3" xfId="17" applyNumberFormat="1" applyFont="1" applyFill="1" applyBorder="1" applyAlignment="1">
      <alignment/>
    </xf>
    <xf numFmtId="5" fontId="1" fillId="5" borderId="3" xfId="0" applyNumberFormat="1" applyFont="1" applyFill="1" applyBorder="1" applyAlignment="1">
      <alignment/>
    </xf>
    <xf numFmtId="9" fontId="1" fillId="5" borderId="11" xfId="19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8" xfId="0" applyFill="1" applyBorder="1" applyAlignment="1">
      <alignment/>
    </xf>
    <xf numFmtId="0" fontId="10" fillId="11" borderId="6" xfId="0" applyFont="1" applyFill="1" applyBorder="1" applyAlignment="1">
      <alignment vertical="center"/>
    </xf>
    <xf numFmtId="5" fontId="1" fillId="12" borderId="4" xfId="0" applyNumberFormat="1" applyFont="1" applyFill="1" applyBorder="1" applyAlignment="1">
      <alignment vertical="center"/>
    </xf>
    <xf numFmtId="5" fontId="1" fillId="12" borderId="5" xfId="0" applyNumberFormat="1" applyFont="1" applyFill="1" applyBorder="1" applyAlignment="1">
      <alignment vertical="center"/>
    </xf>
    <xf numFmtId="0" fontId="18" fillId="11" borderId="7" xfId="0" applyFont="1" applyFill="1" applyBorder="1" applyAlignment="1">
      <alignment vertical="center"/>
    </xf>
    <xf numFmtId="5" fontId="2" fillId="12" borderId="3" xfId="0" applyNumberFormat="1" applyFont="1" applyFill="1" applyBorder="1" applyAlignment="1">
      <alignment vertical="center"/>
    </xf>
    <xf numFmtId="5" fontId="4" fillId="0" borderId="11" xfId="0" applyNumberFormat="1" applyFont="1" applyFill="1" applyBorder="1" applyAlignment="1">
      <alignment vertical="center"/>
    </xf>
    <xf numFmtId="0" fontId="1" fillId="11" borderId="6" xfId="0" applyFont="1" applyFill="1" applyBorder="1" applyAlignment="1">
      <alignment vertical="center"/>
    </xf>
    <xf numFmtId="0" fontId="2" fillId="11" borderId="7" xfId="0" applyFont="1" applyFill="1" applyBorder="1" applyAlignment="1">
      <alignment vertical="center"/>
    </xf>
    <xf numFmtId="5" fontId="2" fillId="0" borderId="11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9" fontId="0" fillId="0" borderId="1" xfId="17" applyNumberFormat="1" applyFont="1" applyBorder="1" applyAlignment="1">
      <alignment horizontal="right" vertical="center"/>
    </xf>
    <xf numFmtId="5" fontId="0" fillId="0" borderId="8" xfId="17" applyNumberFormat="1" applyFont="1" applyBorder="1" applyAlignment="1">
      <alignment horizontal="right"/>
    </xf>
    <xf numFmtId="37" fontId="0" fillId="0" borderId="8" xfId="17" applyNumberFormat="1" applyFont="1" applyBorder="1" applyAlignment="1">
      <alignment horizontal="right"/>
    </xf>
    <xf numFmtId="5" fontId="1" fillId="0" borderId="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Planned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Planned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50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Analysis'!$A$6:$A$9</c:f>
              <c:strCache/>
            </c:strRef>
          </c:cat>
          <c:val>
            <c:numRef>
              <c:f>'Expense Analysis'!$B$6:$B$9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v>Actual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50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Analysis'!$A$6:$A$9</c:f>
              <c:strCache/>
            </c:strRef>
          </c:cat>
          <c:val>
            <c:numRef>
              <c:f>'Expense Analysis'!$C$6:$C$9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Expenses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'Expense Variances'!$B$37:$M$37</c:f>
              <c:numCach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</c:ser>
        <c:ser>
          <c:idx val="1"/>
          <c:order val="1"/>
          <c:tx>
            <c:v>Planned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'Planned Expenses'!$B$37:$M$37</c:f>
              <c:numCach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</c:ser>
        <c:ser>
          <c:idx val="2"/>
          <c:order val="2"/>
          <c:tx>
            <c:v>Actual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'Actual Expenses'!$B$37:$M$37</c:f>
              <c:numCach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931356"/>
        <c:axId val="18256829"/>
      </c:barChart>
      <c:catAx>
        <c:axId val="3093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56829"/>
        <c:crosses val="autoZero"/>
        <c:auto val="1"/>
        <c:lblOffset val="100"/>
        <c:noMultiLvlLbl val="0"/>
      </c:catAx>
      <c:valAx>
        <c:axId val="1825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313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8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57150</xdr:rowOff>
    </xdr:from>
    <xdr:to>
      <xdr:col>4</xdr:col>
      <xdr:colOff>104775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5715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857250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857250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</xdr:row>
      <xdr:rowOff>57150</xdr:rowOff>
    </xdr:from>
    <xdr:to>
      <xdr:col>2</xdr:col>
      <xdr:colOff>752475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47625" y="1981200"/>
        <a:ext cx="39433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685800</xdr:colOff>
      <xdr:row>10</xdr:row>
      <xdr:rowOff>57150</xdr:rowOff>
    </xdr:from>
    <xdr:to>
      <xdr:col>4</xdr:col>
      <xdr:colOff>1619250</xdr:colOff>
      <xdr:row>30</xdr:row>
      <xdr:rowOff>66675</xdr:rowOff>
    </xdr:to>
    <xdr:graphicFrame>
      <xdr:nvGraphicFramePr>
        <xdr:cNvPr id="3" name="Chart 3"/>
        <xdr:cNvGraphicFramePr/>
      </xdr:nvGraphicFramePr>
      <xdr:xfrm>
        <a:off x="3924300" y="1981200"/>
        <a:ext cx="40671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805"/>
  <sheetViews>
    <sheetView zoomScale="75" zoomScaleNormal="75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B1"/>
    </sheetView>
  </sheetViews>
  <sheetFormatPr defaultColWidth="9.140625" defaultRowHeight="12.75"/>
  <cols>
    <col min="1" max="1" width="31.57421875" style="0" customWidth="1"/>
    <col min="2" max="2" width="12.28125" style="0" bestFit="1" customWidth="1"/>
    <col min="3" max="3" width="13.140625" style="0" bestFit="1" customWidth="1"/>
    <col min="4" max="4" width="13.140625" style="6" bestFit="1" customWidth="1"/>
    <col min="5" max="7" width="13.140625" style="0" bestFit="1" customWidth="1"/>
    <col min="8" max="8" width="12.7109375" style="0" bestFit="1" customWidth="1"/>
    <col min="9" max="9" width="14.57421875" style="0" bestFit="1" customWidth="1"/>
    <col min="10" max="10" width="14.28125" style="0" bestFit="1" customWidth="1"/>
    <col min="11" max="11" width="14.57421875" style="0" bestFit="1" customWidth="1"/>
    <col min="12" max="12" width="14.28125" style="0" bestFit="1" customWidth="1"/>
    <col min="13" max="13" width="14.57421875" style="0" bestFit="1" customWidth="1"/>
    <col min="14" max="14" width="13.421875" style="1" bestFit="1" customWidth="1"/>
  </cols>
  <sheetData>
    <row r="1" spans="1:4" s="8" customFormat="1" ht="22.5">
      <c r="A1" s="167" t="s">
        <v>13</v>
      </c>
      <c r="B1" s="168"/>
      <c r="D1" s="9"/>
    </row>
    <row r="2" spans="1:4" s="12" customFormat="1" ht="19.5">
      <c r="A2" s="54" t="s">
        <v>14</v>
      </c>
      <c r="D2" s="13"/>
    </row>
    <row r="3" spans="1:4" s="8" customFormat="1" ht="15.75" customHeight="1">
      <c r="A3" s="14"/>
      <c r="D3" s="9"/>
    </row>
    <row r="4" s="3" customFormat="1" ht="12.75">
      <c r="D4" s="5"/>
    </row>
    <row r="5" spans="1:14" s="30" customFormat="1" ht="22.5" customHeight="1">
      <c r="A5" s="42" t="s">
        <v>26</v>
      </c>
      <c r="B5" s="47" t="s">
        <v>0</v>
      </c>
      <c r="C5" s="44" t="s">
        <v>1</v>
      </c>
      <c r="D5" s="45" t="s">
        <v>2</v>
      </c>
      <c r="E5" s="44" t="s">
        <v>3</v>
      </c>
      <c r="F5" s="44" t="s">
        <v>4</v>
      </c>
      <c r="G5" s="44" t="s">
        <v>5</v>
      </c>
      <c r="H5" s="45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5" t="s">
        <v>11</v>
      </c>
      <c r="N5" s="46" t="s">
        <v>15</v>
      </c>
    </row>
    <row r="6" spans="1:14" s="33" customFormat="1" ht="18" customHeight="1">
      <c r="A6" s="52" t="s">
        <v>36</v>
      </c>
      <c r="B6" s="161"/>
      <c r="C6" s="162"/>
      <c r="D6" s="163"/>
      <c r="E6" s="162"/>
      <c r="F6" s="162"/>
      <c r="G6" s="162"/>
      <c r="H6" s="37"/>
      <c r="I6" s="37"/>
      <c r="J6" s="37"/>
      <c r="K6" s="37"/>
      <c r="L6" s="37"/>
      <c r="M6" s="37"/>
      <c r="N6" s="38"/>
    </row>
    <row r="7" spans="1:14" s="2" customFormat="1" ht="15">
      <c r="A7" s="56" t="s">
        <v>16</v>
      </c>
      <c r="B7" s="164">
        <v>85000</v>
      </c>
      <c r="C7" s="39">
        <v>85000</v>
      </c>
      <c r="D7" s="39">
        <v>85000</v>
      </c>
      <c r="E7" s="39">
        <v>87500</v>
      </c>
      <c r="F7" s="39">
        <v>87500</v>
      </c>
      <c r="G7" s="39">
        <v>87500</v>
      </c>
      <c r="H7" s="39">
        <v>87500</v>
      </c>
      <c r="I7" s="39">
        <v>92400</v>
      </c>
      <c r="J7" s="39">
        <v>92400</v>
      </c>
      <c r="K7" s="39">
        <v>92400</v>
      </c>
      <c r="L7" s="39">
        <v>92400</v>
      </c>
      <c r="M7" s="39">
        <v>92400</v>
      </c>
      <c r="N7" s="75">
        <f>SUM(B7:M7)</f>
        <v>1067000</v>
      </c>
    </row>
    <row r="8" spans="1:14" ht="15">
      <c r="A8" s="58" t="s">
        <v>17</v>
      </c>
      <c r="B8" s="165">
        <f>B7*0.27</f>
        <v>22950</v>
      </c>
      <c r="C8" s="40">
        <f aca="true" t="shared" si="0" ref="C8:M8">C7*0.27</f>
        <v>22950</v>
      </c>
      <c r="D8" s="40">
        <f t="shared" si="0"/>
        <v>22950</v>
      </c>
      <c r="E8" s="40">
        <f t="shared" si="0"/>
        <v>23625</v>
      </c>
      <c r="F8" s="40">
        <f t="shared" si="0"/>
        <v>23625</v>
      </c>
      <c r="G8" s="40">
        <f t="shared" si="0"/>
        <v>23625</v>
      </c>
      <c r="H8" s="40">
        <f t="shared" si="0"/>
        <v>23625</v>
      </c>
      <c r="I8" s="40">
        <f t="shared" si="0"/>
        <v>24948</v>
      </c>
      <c r="J8" s="40">
        <f t="shared" si="0"/>
        <v>24948</v>
      </c>
      <c r="K8" s="40">
        <f t="shared" si="0"/>
        <v>24948</v>
      </c>
      <c r="L8" s="40">
        <f t="shared" si="0"/>
        <v>24948</v>
      </c>
      <c r="M8" s="40">
        <f t="shared" si="0"/>
        <v>24948</v>
      </c>
      <c r="N8" s="43">
        <f>SUM(B8:M8)</f>
        <v>288090</v>
      </c>
    </row>
    <row r="9" spans="1:14" s="1" customFormat="1" ht="15">
      <c r="A9" s="64" t="s">
        <v>47</v>
      </c>
      <c r="B9" s="166">
        <f aca="true" t="shared" si="1" ref="B9:N9">SUM(B7:B8)</f>
        <v>107950</v>
      </c>
      <c r="C9" s="41">
        <f t="shared" si="1"/>
        <v>107950</v>
      </c>
      <c r="D9" s="41">
        <f t="shared" si="1"/>
        <v>107950</v>
      </c>
      <c r="E9" s="41">
        <f t="shared" si="1"/>
        <v>111125</v>
      </c>
      <c r="F9" s="41">
        <f t="shared" si="1"/>
        <v>111125</v>
      </c>
      <c r="G9" s="41">
        <f t="shared" si="1"/>
        <v>111125</v>
      </c>
      <c r="H9" s="41">
        <f t="shared" si="1"/>
        <v>111125</v>
      </c>
      <c r="I9" s="41">
        <f t="shared" si="1"/>
        <v>117348</v>
      </c>
      <c r="J9" s="41">
        <f t="shared" si="1"/>
        <v>117348</v>
      </c>
      <c r="K9" s="41">
        <f t="shared" si="1"/>
        <v>117348</v>
      </c>
      <c r="L9" s="41">
        <f t="shared" si="1"/>
        <v>117348</v>
      </c>
      <c r="M9" s="41">
        <f t="shared" si="1"/>
        <v>117348</v>
      </c>
      <c r="N9" s="79">
        <f t="shared" si="1"/>
        <v>1355090</v>
      </c>
    </row>
    <row r="10" spans="1:14" ht="12.75">
      <c r="A10" s="11"/>
      <c r="B10" s="17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61"/>
    </row>
    <row r="11" spans="1:14" s="33" customFormat="1" ht="18" customHeight="1">
      <c r="A11" s="52" t="s">
        <v>18</v>
      </c>
      <c r="B11" s="3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62"/>
    </row>
    <row r="12" spans="1:14" ht="15">
      <c r="A12" s="56" t="s">
        <v>37</v>
      </c>
      <c r="B12" s="48">
        <v>9800</v>
      </c>
      <c r="C12" s="48">
        <v>9800</v>
      </c>
      <c r="D12" s="48">
        <v>9800</v>
      </c>
      <c r="E12" s="48">
        <v>9800</v>
      </c>
      <c r="F12" s="48">
        <v>9800</v>
      </c>
      <c r="G12" s="48">
        <v>9800</v>
      </c>
      <c r="H12" s="48">
        <v>9800</v>
      </c>
      <c r="I12" s="48">
        <v>9800</v>
      </c>
      <c r="J12" s="48">
        <v>9800</v>
      </c>
      <c r="K12" s="48">
        <v>9800</v>
      </c>
      <c r="L12" s="48">
        <v>9800</v>
      </c>
      <c r="M12" s="48">
        <v>9800</v>
      </c>
      <c r="N12" s="76">
        <f aca="true" t="shared" si="2" ref="N12:N20">SUM(B12:M12)</f>
        <v>117600</v>
      </c>
    </row>
    <row r="13" spans="1:14" ht="15">
      <c r="A13" s="58" t="s">
        <v>19</v>
      </c>
      <c r="B13" s="49"/>
      <c r="C13" s="49">
        <v>400</v>
      </c>
      <c r="D13" s="49">
        <v>400</v>
      </c>
      <c r="E13" s="49">
        <v>100</v>
      </c>
      <c r="F13" s="49">
        <v>100</v>
      </c>
      <c r="G13" s="49">
        <v>100</v>
      </c>
      <c r="H13" s="49">
        <v>100</v>
      </c>
      <c r="I13" s="49">
        <v>100</v>
      </c>
      <c r="J13" s="49">
        <v>100</v>
      </c>
      <c r="K13" s="49">
        <v>100</v>
      </c>
      <c r="L13" s="49">
        <v>400</v>
      </c>
      <c r="M13" s="49">
        <v>400</v>
      </c>
      <c r="N13" s="78">
        <f t="shared" si="2"/>
        <v>2300</v>
      </c>
    </row>
    <row r="14" spans="1:14" ht="15">
      <c r="A14" s="57" t="s">
        <v>20</v>
      </c>
      <c r="B14" s="49">
        <v>300</v>
      </c>
      <c r="C14" s="49">
        <v>300</v>
      </c>
      <c r="D14" s="49">
        <v>300</v>
      </c>
      <c r="E14" s="49">
        <v>300</v>
      </c>
      <c r="F14" s="49">
        <v>300</v>
      </c>
      <c r="G14" s="49">
        <v>300</v>
      </c>
      <c r="H14" s="49">
        <v>300</v>
      </c>
      <c r="I14" s="49">
        <v>300</v>
      </c>
      <c r="J14" s="49">
        <v>300</v>
      </c>
      <c r="K14" s="49">
        <v>300</v>
      </c>
      <c r="L14" s="49">
        <v>300</v>
      </c>
      <c r="M14" s="49">
        <v>300</v>
      </c>
      <c r="N14" s="77">
        <f t="shared" si="2"/>
        <v>3600</v>
      </c>
    </row>
    <row r="15" spans="1:14" ht="15">
      <c r="A15" s="58" t="s">
        <v>22</v>
      </c>
      <c r="B15" s="49">
        <v>40</v>
      </c>
      <c r="C15" s="49">
        <v>40</v>
      </c>
      <c r="D15" s="49">
        <v>40</v>
      </c>
      <c r="E15" s="49">
        <v>40</v>
      </c>
      <c r="F15" s="49">
        <v>40</v>
      </c>
      <c r="G15" s="49">
        <v>40</v>
      </c>
      <c r="H15" s="49">
        <v>40</v>
      </c>
      <c r="I15" s="49">
        <v>40</v>
      </c>
      <c r="J15" s="49">
        <v>40</v>
      </c>
      <c r="K15" s="49">
        <v>40</v>
      </c>
      <c r="L15" s="49">
        <v>40</v>
      </c>
      <c r="M15" s="49">
        <v>40</v>
      </c>
      <c r="N15" s="78">
        <f>SUM(B15:M15)</f>
        <v>480</v>
      </c>
    </row>
    <row r="16" spans="1:14" ht="15">
      <c r="A16" s="57" t="s">
        <v>21</v>
      </c>
      <c r="B16" s="49">
        <v>250</v>
      </c>
      <c r="C16" s="49">
        <v>250</v>
      </c>
      <c r="D16" s="49">
        <v>250</v>
      </c>
      <c r="E16" s="49">
        <v>250</v>
      </c>
      <c r="F16" s="49">
        <v>250</v>
      </c>
      <c r="G16" s="49">
        <v>250</v>
      </c>
      <c r="H16" s="49">
        <v>250</v>
      </c>
      <c r="I16" s="49">
        <v>250</v>
      </c>
      <c r="J16" s="49">
        <v>250</v>
      </c>
      <c r="K16" s="49">
        <v>250</v>
      </c>
      <c r="L16" s="49">
        <v>250</v>
      </c>
      <c r="M16" s="49">
        <v>250</v>
      </c>
      <c r="N16" s="77">
        <f t="shared" si="2"/>
        <v>3000</v>
      </c>
    </row>
    <row r="17" spans="1:14" s="4" customFormat="1" ht="15">
      <c r="A17" s="58" t="s">
        <v>38</v>
      </c>
      <c r="B17" s="40">
        <v>180</v>
      </c>
      <c r="C17" s="40">
        <v>180</v>
      </c>
      <c r="D17" s="40">
        <v>180</v>
      </c>
      <c r="E17" s="40">
        <v>180</v>
      </c>
      <c r="F17" s="40">
        <v>180</v>
      </c>
      <c r="G17" s="40">
        <v>180</v>
      </c>
      <c r="H17" s="40">
        <v>180</v>
      </c>
      <c r="I17" s="40">
        <v>180</v>
      </c>
      <c r="J17" s="40">
        <v>180</v>
      </c>
      <c r="K17" s="40">
        <v>180</v>
      </c>
      <c r="L17" s="40">
        <v>180</v>
      </c>
      <c r="M17" s="40">
        <v>180</v>
      </c>
      <c r="N17" s="78">
        <f t="shared" si="2"/>
        <v>2160</v>
      </c>
    </row>
    <row r="18" spans="1:14" s="4" customFormat="1" ht="15">
      <c r="A18" s="57" t="s">
        <v>39</v>
      </c>
      <c r="B18" s="40">
        <v>200</v>
      </c>
      <c r="C18" s="40">
        <v>200</v>
      </c>
      <c r="D18" s="40">
        <v>200</v>
      </c>
      <c r="E18" s="40">
        <v>200</v>
      </c>
      <c r="F18" s="40">
        <v>200</v>
      </c>
      <c r="G18" s="40">
        <v>200</v>
      </c>
      <c r="H18" s="40">
        <v>200</v>
      </c>
      <c r="I18" s="40">
        <v>200</v>
      </c>
      <c r="J18" s="40">
        <v>200</v>
      </c>
      <c r="K18" s="40">
        <v>200</v>
      </c>
      <c r="L18" s="40">
        <v>200</v>
      </c>
      <c r="M18" s="40">
        <v>200</v>
      </c>
      <c r="N18" s="77">
        <f>SUM(B18:M18)</f>
        <v>2400</v>
      </c>
    </row>
    <row r="19" spans="1:14" s="4" customFormat="1" ht="15">
      <c r="A19" s="58" t="s">
        <v>24</v>
      </c>
      <c r="B19" s="40">
        <v>600</v>
      </c>
      <c r="C19" s="40">
        <v>600</v>
      </c>
      <c r="D19" s="40">
        <v>600</v>
      </c>
      <c r="E19" s="40">
        <v>600</v>
      </c>
      <c r="F19" s="40">
        <v>600</v>
      </c>
      <c r="G19" s="40">
        <v>600</v>
      </c>
      <c r="H19" s="40">
        <v>600</v>
      </c>
      <c r="I19" s="40">
        <v>600</v>
      </c>
      <c r="J19" s="40">
        <v>600</v>
      </c>
      <c r="K19" s="40">
        <v>600</v>
      </c>
      <c r="L19" s="40">
        <v>600</v>
      </c>
      <c r="M19" s="40">
        <v>600</v>
      </c>
      <c r="N19" s="78">
        <f>SUM(B19:M19)</f>
        <v>7200</v>
      </c>
    </row>
    <row r="20" spans="1:14" s="1" customFormat="1" ht="12.75">
      <c r="A20" s="51" t="s">
        <v>47</v>
      </c>
      <c r="B20" s="50">
        <f>SUM(B12:B19)</f>
        <v>11370</v>
      </c>
      <c r="C20" s="50">
        <f aca="true" t="shared" si="3" ref="C20:K20">SUM(C12:C19)</f>
        <v>11770</v>
      </c>
      <c r="D20" s="50">
        <f t="shared" si="3"/>
        <v>11770</v>
      </c>
      <c r="E20" s="50">
        <f t="shared" si="3"/>
        <v>11470</v>
      </c>
      <c r="F20" s="50">
        <f t="shared" si="3"/>
        <v>11470</v>
      </c>
      <c r="G20" s="50">
        <f t="shared" si="3"/>
        <v>11470</v>
      </c>
      <c r="H20" s="50">
        <f t="shared" si="3"/>
        <v>11470</v>
      </c>
      <c r="I20" s="50">
        <f t="shared" si="3"/>
        <v>11470</v>
      </c>
      <c r="J20" s="50">
        <f t="shared" si="3"/>
        <v>11470</v>
      </c>
      <c r="K20" s="50">
        <f t="shared" si="3"/>
        <v>11470</v>
      </c>
      <c r="L20" s="50">
        <f>SUM(L12:L19)</f>
        <v>11770</v>
      </c>
      <c r="M20" s="50">
        <f>SUM(M12:M19)</f>
        <v>11770</v>
      </c>
      <c r="N20" s="80">
        <f t="shared" si="2"/>
        <v>138740</v>
      </c>
    </row>
    <row r="21" spans="1:14" s="2" customFormat="1" ht="12.75">
      <c r="A21" s="7"/>
      <c r="B21" s="19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61"/>
    </row>
    <row r="22" spans="1:14" s="33" customFormat="1" ht="18" customHeight="1">
      <c r="A22" s="52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62"/>
    </row>
    <row r="23" spans="1:14" ht="15">
      <c r="A23" s="56" t="s">
        <v>40</v>
      </c>
      <c r="B23" s="48">
        <v>500</v>
      </c>
      <c r="C23" s="48">
        <v>500</v>
      </c>
      <c r="D23" s="48">
        <v>500</v>
      </c>
      <c r="E23" s="48">
        <v>500</v>
      </c>
      <c r="F23" s="48">
        <v>500</v>
      </c>
      <c r="G23" s="48">
        <v>500</v>
      </c>
      <c r="H23" s="48">
        <v>500</v>
      </c>
      <c r="I23" s="48">
        <v>500</v>
      </c>
      <c r="J23" s="48">
        <v>500</v>
      </c>
      <c r="K23" s="48">
        <v>500</v>
      </c>
      <c r="L23" s="48">
        <v>500</v>
      </c>
      <c r="M23" s="48">
        <v>500</v>
      </c>
      <c r="N23" s="76">
        <f>SUM(B23:M23)</f>
        <v>6000</v>
      </c>
    </row>
    <row r="24" spans="1:14" ht="15">
      <c r="A24" s="58" t="s">
        <v>41</v>
      </c>
      <c r="B24" s="49">
        <v>200</v>
      </c>
      <c r="C24" s="49">
        <v>200</v>
      </c>
      <c r="D24" s="49">
        <v>200</v>
      </c>
      <c r="E24" s="49">
        <v>200</v>
      </c>
      <c r="F24" s="49">
        <v>200</v>
      </c>
      <c r="G24" s="49">
        <v>1000</v>
      </c>
      <c r="H24" s="49">
        <v>200</v>
      </c>
      <c r="I24" s="49">
        <v>200</v>
      </c>
      <c r="J24" s="49">
        <v>200</v>
      </c>
      <c r="K24" s="49">
        <v>200</v>
      </c>
      <c r="L24" s="49">
        <v>200</v>
      </c>
      <c r="M24" s="49">
        <v>1000</v>
      </c>
      <c r="N24" s="78">
        <f aca="true" t="shared" si="4" ref="N24:N29">SUM(B24:M24)</f>
        <v>4000</v>
      </c>
    </row>
    <row r="25" spans="1:14" s="2" customFormat="1" ht="15">
      <c r="A25" s="57" t="s">
        <v>42</v>
      </c>
      <c r="B25" s="49">
        <v>5000</v>
      </c>
      <c r="C25" s="49">
        <v>0</v>
      </c>
      <c r="D25" s="49">
        <v>0</v>
      </c>
      <c r="E25" s="49">
        <v>5000</v>
      </c>
      <c r="F25" s="49">
        <v>0</v>
      </c>
      <c r="G25" s="49">
        <v>0</v>
      </c>
      <c r="H25" s="49">
        <v>5000</v>
      </c>
      <c r="I25" s="49">
        <v>0</v>
      </c>
      <c r="J25" s="49">
        <v>0</v>
      </c>
      <c r="K25" s="49">
        <v>5000</v>
      </c>
      <c r="L25" s="49">
        <v>0</v>
      </c>
      <c r="M25" s="49">
        <v>0</v>
      </c>
      <c r="N25" s="77">
        <f t="shared" si="4"/>
        <v>20000</v>
      </c>
    </row>
    <row r="26" spans="1:14" ht="15">
      <c r="A26" s="58" t="s">
        <v>43</v>
      </c>
      <c r="B26" s="49">
        <v>200</v>
      </c>
      <c r="C26" s="49">
        <v>200</v>
      </c>
      <c r="D26" s="49">
        <v>200</v>
      </c>
      <c r="E26" s="55">
        <v>200</v>
      </c>
      <c r="F26" s="49">
        <v>200</v>
      </c>
      <c r="G26" s="49">
        <v>200</v>
      </c>
      <c r="H26" s="49">
        <v>200</v>
      </c>
      <c r="I26" s="49">
        <v>200</v>
      </c>
      <c r="J26" s="49">
        <v>200</v>
      </c>
      <c r="K26" s="49">
        <v>200</v>
      </c>
      <c r="L26" s="49">
        <v>200</v>
      </c>
      <c r="M26" s="49">
        <v>200</v>
      </c>
      <c r="N26" s="78">
        <f t="shared" si="4"/>
        <v>2400</v>
      </c>
    </row>
    <row r="27" spans="1:14" ht="15">
      <c r="A27" s="57" t="s">
        <v>44</v>
      </c>
      <c r="B27" s="49">
        <v>2000</v>
      </c>
      <c r="C27" s="49">
        <v>2000</v>
      </c>
      <c r="D27" s="49">
        <v>2000</v>
      </c>
      <c r="E27" s="49">
        <v>5000</v>
      </c>
      <c r="F27" s="49">
        <v>2000</v>
      </c>
      <c r="G27" s="49">
        <v>2000</v>
      </c>
      <c r="H27" s="49">
        <v>2000</v>
      </c>
      <c r="I27" s="49">
        <v>5000</v>
      </c>
      <c r="J27" s="49">
        <v>2000</v>
      </c>
      <c r="K27" s="49">
        <v>2000</v>
      </c>
      <c r="L27" s="49">
        <v>2000</v>
      </c>
      <c r="M27" s="49">
        <v>5000</v>
      </c>
      <c r="N27" s="77">
        <f t="shared" si="4"/>
        <v>33000</v>
      </c>
    </row>
    <row r="28" spans="1:14" ht="15">
      <c r="A28" s="58" t="s">
        <v>12</v>
      </c>
      <c r="B28" s="49">
        <v>200</v>
      </c>
      <c r="C28" s="49">
        <v>200</v>
      </c>
      <c r="D28" s="49">
        <v>200</v>
      </c>
      <c r="E28" s="49">
        <v>200</v>
      </c>
      <c r="F28" s="49">
        <v>200</v>
      </c>
      <c r="G28" s="49">
        <v>200</v>
      </c>
      <c r="H28" s="49">
        <v>200</v>
      </c>
      <c r="I28" s="49">
        <v>200</v>
      </c>
      <c r="J28" s="49">
        <v>200</v>
      </c>
      <c r="K28" s="49">
        <v>200</v>
      </c>
      <c r="L28" s="49">
        <v>200</v>
      </c>
      <c r="M28" s="49">
        <v>200</v>
      </c>
      <c r="N28" s="78">
        <f t="shared" si="4"/>
        <v>2400</v>
      </c>
    </row>
    <row r="29" spans="1:14" s="1" customFormat="1" ht="12.75">
      <c r="A29" s="51" t="s">
        <v>47</v>
      </c>
      <c r="B29" s="50">
        <f>SUM(B23:B28)</f>
        <v>8100</v>
      </c>
      <c r="C29" s="50">
        <f aca="true" t="shared" si="5" ref="C29:H29">SUM(C23:C28)</f>
        <v>3100</v>
      </c>
      <c r="D29" s="50">
        <f t="shared" si="5"/>
        <v>3100</v>
      </c>
      <c r="E29" s="50">
        <f t="shared" si="5"/>
        <v>11100</v>
      </c>
      <c r="F29" s="50">
        <f t="shared" si="5"/>
        <v>3100</v>
      </c>
      <c r="G29" s="50">
        <f t="shared" si="5"/>
        <v>3900</v>
      </c>
      <c r="H29" s="50">
        <f t="shared" si="5"/>
        <v>8100</v>
      </c>
      <c r="I29" s="50">
        <f>SUM(I23:I28)</f>
        <v>6100</v>
      </c>
      <c r="J29" s="50">
        <f>SUM(J23:J28)</f>
        <v>3100</v>
      </c>
      <c r="K29" s="50">
        <f>SUM(K23:K28)</f>
        <v>8100</v>
      </c>
      <c r="L29" s="50">
        <f>SUM(L23:L28)</f>
        <v>3100</v>
      </c>
      <c r="M29" s="50">
        <f>SUM(M23:M28)</f>
        <v>6900</v>
      </c>
      <c r="N29" s="80">
        <f t="shared" si="4"/>
        <v>67800</v>
      </c>
    </row>
    <row r="30" spans="1:14" s="2" customFormat="1" ht="12.75">
      <c r="A30" s="11"/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61"/>
    </row>
    <row r="31" spans="1:14" s="33" customFormat="1" ht="18" customHeight="1">
      <c r="A31" s="60" t="s">
        <v>48</v>
      </c>
      <c r="B31" s="34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62"/>
    </row>
    <row r="32" spans="1:14" ht="15">
      <c r="A32" s="56" t="s">
        <v>45</v>
      </c>
      <c r="B32" s="48">
        <v>2000</v>
      </c>
      <c r="C32" s="48">
        <v>2000</v>
      </c>
      <c r="D32" s="48">
        <v>2000</v>
      </c>
      <c r="E32" s="48">
        <v>2000</v>
      </c>
      <c r="F32" s="48">
        <v>2000</v>
      </c>
      <c r="G32" s="48">
        <v>2000</v>
      </c>
      <c r="H32" s="48">
        <v>2000</v>
      </c>
      <c r="I32" s="48">
        <v>2000</v>
      </c>
      <c r="J32" s="48">
        <v>2000</v>
      </c>
      <c r="K32" s="48">
        <v>2000</v>
      </c>
      <c r="L32" s="48">
        <v>2000</v>
      </c>
      <c r="M32" s="48">
        <v>2000</v>
      </c>
      <c r="N32" s="76">
        <f>SUM(B32:M32)</f>
        <v>24000</v>
      </c>
    </row>
    <row r="33" spans="1:14" ht="15">
      <c r="A33" s="58" t="s">
        <v>49</v>
      </c>
      <c r="B33" s="49">
        <v>2000</v>
      </c>
      <c r="C33" s="49">
        <v>2000</v>
      </c>
      <c r="D33" s="49">
        <v>2000</v>
      </c>
      <c r="E33" s="49">
        <v>2000</v>
      </c>
      <c r="F33" s="49">
        <v>2000</v>
      </c>
      <c r="G33" s="49">
        <v>2000</v>
      </c>
      <c r="H33" s="49">
        <v>2000</v>
      </c>
      <c r="I33" s="49">
        <v>2000</v>
      </c>
      <c r="J33" s="49">
        <v>2000</v>
      </c>
      <c r="K33" s="49">
        <v>2000</v>
      </c>
      <c r="L33" s="49">
        <v>2000</v>
      </c>
      <c r="M33" s="49">
        <v>2000</v>
      </c>
      <c r="N33" s="78">
        <f>SUM(B33:M33)</f>
        <v>24000</v>
      </c>
    </row>
    <row r="34" spans="1:14" s="1" customFormat="1" ht="15">
      <c r="A34" s="64" t="s">
        <v>47</v>
      </c>
      <c r="B34" s="50">
        <f>SUM(B32:B33)</f>
        <v>4000</v>
      </c>
      <c r="C34" s="50">
        <f aca="true" t="shared" si="6" ref="C34:M34">SUM(C32:C33)</f>
        <v>4000</v>
      </c>
      <c r="D34" s="50">
        <f t="shared" si="6"/>
        <v>4000</v>
      </c>
      <c r="E34" s="50">
        <f t="shared" si="6"/>
        <v>4000</v>
      </c>
      <c r="F34" s="50">
        <f t="shared" si="6"/>
        <v>4000</v>
      </c>
      <c r="G34" s="50">
        <f t="shared" si="6"/>
        <v>4000</v>
      </c>
      <c r="H34" s="50">
        <f t="shared" si="6"/>
        <v>4000</v>
      </c>
      <c r="I34" s="50">
        <f t="shared" si="6"/>
        <v>4000</v>
      </c>
      <c r="J34" s="50">
        <f t="shared" si="6"/>
        <v>4000</v>
      </c>
      <c r="K34" s="50">
        <f t="shared" si="6"/>
        <v>4000</v>
      </c>
      <c r="L34" s="50">
        <f t="shared" si="6"/>
        <v>4000</v>
      </c>
      <c r="M34" s="50">
        <f t="shared" si="6"/>
        <v>4000</v>
      </c>
      <c r="N34" s="80">
        <f>SUM(B34:M34)</f>
        <v>48000</v>
      </c>
    </row>
    <row r="35" spans="1:14" s="1" customFormat="1" ht="12.75">
      <c r="A35" s="1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63"/>
    </row>
    <row r="36" spans="1:14" s="33" customFormat="1" ht="18" customHeight="1">
      <c r="A36" s="66" t="s">
        <v>29</v>
      </c>
      <c r="B36" s="3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62"/>
    </row>
    <row r="37" spans="1:14" s="65" customFormat="1" ht="18" customHeight="1">
      <c r="A37" s="67" t="s">
        <v>28</v>
      </c>
      <c r="B37" s="68">
        <f aca="true" t="shared" si="7" ref="B37:N37">B34+B29+B20+B9</f>
        <v>131420</v>
      </c>
      <c r="C37" s="68">
        <f t="shared" si="7"/>
        <v>126820</v>
      </c>
      <c r="D37" s="68">
        <f t="shared" si="7"/>
        <v>126820</v>
      </c>
      <c r="E37" s="68">
        <f t="shared" si="7"/>
        <v>137695</v>
      </c>
      <c r="F37" s="68">
        <f t="shared" si="7"/>
        <v>129695</v>
      </c>
      <c r="G37" s="68">
        <f t="shared" si="7"/>
        <v>130495</v>
      </c>
      <c r="H37" s="68">
        <f t="shared" si="7"/>
        <v>134695</v>
      </c>
      <c r="I37" s="68">
        <f t="shared" si="7"/>
        <v>138918</v>
      </c>
      <c r="J37" s="68">
        <f t="shared" si="7"/>
        <v>135918</v>
      </c>
      <c r="K37" s="68">
        <f t="shared" si="7"/>
        <v>140918</v>
      </c>
      <c r="L37" s="68">
        <f t="shared" si="7"/>
        <v>136218</v>
      </c>
      <c r="M37" s="68">
        <f t="shared" si="7"/>
        <v>140018</v>
      </c>
      <c r="N37" s="69">
        <f t="shared" si="7"/>
        <v>1609630</v>
      </c>
    </row>
    <row r="38" spans="1:14" s="72" customFormat="1" ht="18" customHeight="1">
      <c r="A38" s="70" t="s">
        <v>25</v>
      </c>
      <c r="B38" s="71">
        <f>B37</f>
        <v>131420</v>
      </c>
      <c r="C38" s="71">
        <f>C37+B38</f>
        <v>258240</v>
      </c>
      <c r="D38" s="71">
        <f>D37+C38</f>
        <v>385060</v>
      </c>
      <c r="E38" s="71">
        <f aca="true" t="shared" si="8" ref="E38:K38">E37+D38</f>
        <v>522755</v>
      </c>
      <c r="F38" s="71">
        <f t="shared" si="8"/>
        <v>652450</v>
      </c>
      <c r="G38" s="71">
        <f t="shared" si="8"/>
        <v>782945</v>
      </c>
      <c r="H38" s="71">
        <f t="shared" si="8"/>
        <v>917640</v>
      </c>
      <c r="I38" s="71">
        <f t="shared" si="8"/>
        <v>1056558</v>
      </c>
      <c r="J38" s="71">
        <f t="shared" si="8"/>
        <v>1192476</v>
      </c>
      <c r="K38" s="71">
        <f t="shared" si="8"/>
        <v>1333394</v>
      </c>
      <c r="L38" s="71">
        <f>L37+K38</f>
        <v>1469612</v>
      </c>
      <c r="M38" s="71">
        <f>M37+L38</f>
        <v>1609630</v>
      </c>
      <c r="N38" s="81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</sheetData>
  <mergeCells count="1">
    <mergeCell ref="A1:B1"/>
  </mergeCells>
  <printOptions/>
  <pageMargins left="0.75" right="0.75" top="1" bottom="1" header="0.5" footer="0.5"/>
  <pageSetup fitToHeight="1" fitToWidth="1" horizontalDpi="300" verticalDpi="3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O42"/>
  <sheetViews>
    <sheetView zoomScale="75" zoomScaleNormal="75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33" sqref="A33"/>
    </sheetView>
  </sheetViews>
  <sheetFormatPr defaultColWidth="9.140625" defaultRowHeight="12.75"/>
  <cols>
    <col min="1" max="1" width="28.140625" style="0" customWidth="1"/>
    <col min="2" max="2" width="15.8515625" style="0" bestFit="1" customWidth="1"/>
    <col min="3" max="3" width="16.140625" style="0" bestFit="1" customWidth="1"/>
    <col min="4" max="4" width="15.8515625" style="0" bestFit="1" customWidth="1"/>
    <col min="5" max="10" width="16.140625" style="0" bestFit="1" customWidth="1"/>
    <col min="11" max="13" width="13.140625" style="0" bestFit="1" customWidth="1"/>
    <col min="14" max="14" width="11.28125" style="0" bestFit="1" customWidth="1"/>
  </cols>
  <sheetData>
    <row r="1" spans="1:14" ht="22.5">
      <c r="A1" s="53" t="s">
        <v>13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9.5">
      <c r="A2" s="54" t="s">
        <v>14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>
      <c r="A3" s="14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3" customFormat="1" ht="21.75" customHeight="1">
      <c r="A5" s="93" t="s">
        <v>27</v>
      </c>
      <c r="B5" s="94" t="s">
        <v>0</v>
      </c>
      <c r="C5" s="95" t="s">
        <v>1</v>
      </c>
      <c r="D5" s="96" t="s">
        <v>2</v>
      </c>
      <c r="E5" s="95" t="s">
        <v>3</v>
      </c>
      <c r="F5" s="95" t="s">
        <v>4</v>
      </c>
      <c r="G5" s="95" t="s">
        <v>5</v>
      </c>
      <c r="H5" s="96" t="s">
        <v>6</v>
      </c>
      <c r="I5" s="95" t="s">
        <v>7</v>
      </c>
      <c r="J5" s="95" t="s">
        <v>8</v>
      </c>
      <c r="K5" s="95" t="s">
        <v>9</v>
      </c>
      <c r="L5" s="95" t="s">
        <v>10</v>
      </c>
      <c r="M5" s="96" t="s">
        <v>11</v>
      </c>
      <c r="N5" s="97" t="s">
        <v>15</v>
      </c>
    </row>
    <row r="6" spans="1:14" ht="18" customHeight="1">
      <c r="A6" s="98" t="s">
        <v>36</v>
      </c>
      <c r="B6" s="89"/>
      <c r="C6" s="90"/>
      <c r="D6" s="91"/>
      <c r="E6" s="90"/>
      <c r="F6" s="90"/>
      <c r="G6" s="90"/>
      <c r="H6" s="90"/>
      <c r="I6" s="90"/>
      <c r="J6" s="90"/>
      <c r="K6" s="90"/>
      <c r="L6" s="90"/>
      <c r="M6" s="90"/>
      <c r="N6" s="92"/>
    </row>
    <row r="7" spans="1:14" ht="15">
      <c r="A7" s="56" t="s">
        <v>16</v>
      </c>
      <c r="B7" s="83">
        <v>85000</v>
      </c>
      <c r="C7" s="84">
        <v>85000</v>
      </c>
      <c r="D7" s="84">
        <v>85000</v>
      </c>
      <c r="E7" s="84">
        <v>88000</v>
      </c>
      <c r="F7" s="84">
        <v>88000</v>
      </c>
      <c r="G7" s="84">
        <v>88000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107">
        <f>SUM(B7:M7)</f>
        <v>519000</v>
      </c>
    </row>
    <row r="8" spans="1:14" ht="15">
      <c r="A8" s="58" t="s">
        <v>17</v>
      </c>
      <c r="B8" s="85">
        <f>B7*0.27</f>
        <v>22950</v>
      </c>
      <c r="C8" s="86">
        <f aca="true" t="shared" si="0" ref="C8:M8">C7*0.27</f>
        <v>22950</v>
      </c>
      <c r="D8" s="86">
        <f t="shared" si="0"/>
        <v>22950</v>
      </c>
      <c r="E8" s="86">
        <f t="shared" si="0"/>
        <v>23760</v>
      </c>
      <c r="F8" s="86">
        <f t="shared" si="0"/>
        <v>23760</v>
      </c>
      <c r="G8" s="86">
        <f t="shared" si="0"/>
        <v>23760</v>
      </c>
      <c r="H8" s="86">
        <f t="shared" si="0"/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110">
        <f>SUM(B8:M8)</f>
        <v>140130</v>
      </c>
    </row>
    <row r="9" spans="1:14" ht="15">
      <c r="A9" s="64" t="s">
        <v>47</v>
      </c>
      <c r="B9" s="87">
        <f>SUM(B7:B8)</f>
        <v>107950</v>
      </c>
      <c r="C9" s="88">
        <f aca="true" t="shared" si="1" ref="C9:I9">SUM(C7:C8)</f>
        <v>107950</v>
      </c>
      <c r="D9" s="88">
        <f t="shared" si="1"/>
        <v>107950</v>
      </c>
      <c r="E9" s="88">
        <f t="shared" si="1"/>
        <v>111760</v>
      </c>
      <c r="F9" s="88">
        <f t="shared" si="1"/>
        <v>111760</v>
      </c>
      <c r="G9" s="88">
        <f t="shared" si="1"/>
        <v>111760</v>
      </c>
      <c r="H9" s="88">
        <f t="shared" si="1"/>
        <v>0</v>
      </c>
      <c r="I9" s="88">
        <f t="shared" si="1"/>
        <v>0</v>
      </c>
      <c r="J9" s="88">
        <f>SUM(J7:J8)</f>
        <v>0</v>
      </c>
      <c r="K9" s="88">
        <f>SUM(K7:K8)</f>
        <v>0</v>
      </c>
      <c r="L9" s="88">
        <f>SUM(L7:L8)</f>
        <v>0</v>
      </c>
      <c r="M9" s="88">
        <f>SUM(M7:M8)</f>
        <v>0</v>
      </c>
      <c r="N9" s="111">
        <f>SUM(N7:N8)</f>
        <v>659130</v>
      </c>
    </row>
    <row r="10" spans="1:15" ht="12.75">
      <c r="A10" s="11"/>
      <c r="B10" s="24"/>
      <c r="C10" s="24"/>
      <c r="D10" s="18"/>
      <c r="E10" s="24"/>
      <c r="F10" s="24"/>
      <c r="G10" s="24"/>
      <c r="H10" s="24"/>
      <c r="I10" s="24"/>
      <c r="J10" s="24"/>
      <c r="K10" s="24"/>
      <c r="L10" s="24"/>
      <c r="M10" s="24"/>
      <c r="N10" s="28"/>
      <c r="O10" s="10"/>
    </row>
    <row r="11" spans="1:15" ht="18" customHeight="1">
      <c r="A11" s="52" t="s">
        <v>18</v>
      </c>
      <c r="B11" s="24"/>
      <c r="C11" s="24"/>
      <c r="D11" s="18"/>
      <c r="E11" s="24"/>
      <c r="F11" s="24"/>
      <c r="G11" s="24"/>
      <c r="H11" s="24"/>
      <c r="I11" s="24"/>
      <c r="J11" s="24"/>
      <c r="K11" s="24"/>
      <c r="L11" s="24"/>
      <c r="M11" s="24"/>
      <c r="N11" s="28"/>
      <c r="O11" s="10"/>
    </row>
    <row r="12" spans="1:15" ht="15">
      <c r="A12" s="56" t="s">
        <v>37</v>
      </c>
      <c r="B12" s="99">
        <v>9800</v>
      </c>
      <c r="C12" s="99">
        <v>9800</v>
      </c>
      <c r="D12" s="99">
        <v>9800</v>
      </c>
      <c r="E12" s="99">
        <v>9800</v>
      </c>
      <c r="F12" s="99">
        <v>9800</v>
      </c>
      <c r="G12" s="99">
        <v>9800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108">
        <f aca="true" t="shared" si="2" ref="N12:N20">SUM(B12:M12)</f>
        <v>58800</v>
      </c>
      <c r="O12" s="10"/>
    </row>
    <row r="13" spans="1:15" ht="15">
      <c r="A13" s="58" t="s">
        <v>19</v>
      </c>
      <c r="B13" s="100">
        <v>4</v>
      </c>
      <c r="C13" s="100">
        <v>430</v>
      </c>
      <c r="D13" s="100">
        <v>385</v>
      </c>
      <c r="E13" s="100">
        <v>230</v>
      </c>
      <c r="F13" s="100">
        <v>87</v>
      </c>
      <c r="G13" s="100">
        <v>88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10">
        <f t="shared" si="2"/>
        <v>1224</v>
      </c>
      <c r="O13" s="10"/>
    </row>
    <row r="14" spans="1:15" ht="15">
      <c r="A14" s="57" t="s">
        <v>20</v>
      </c>
      <c r="B14" s="100">
        <v>288</v>
      </c>
      <c r="C14" s="100">
        <v>278</v>
      </c>
      <c r="D14" s="100">
        <v>268</v>
      </c>
      <c r="E14" s="100">
        <v>299</v>
      </c>
      <c r="F14" s="100">
        <v>306</v>
      </c>
      <c r="G14" s="100">
        <v>290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9">
        <f t="shared" si="2"/>
        <v>1729</v>
      </c>
      <c r="O14" s="10"/>
    </row>
    <row r="15" spans="1:15" ht="15">
      <c r="A15" s="58" t="s">
        <v>22</v>
      </c>
      <c r="B15" s="100">
        <v>35</v>
      </c>
      <c r="C15" s="100">
        <v>33</v>
      </c>
      <c r="D15" s="100">
        <v>34</v>
      </c>
      <c r="E15" s="100">
        <v>36</v>
      </c>
      <c r="F15" s="100">
        <v>34</v>
      </c>
      <c r="G15" s="100">
        <v>36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10">
        <f t="shared" si="2"/>
        <v>208</v>
      </c>
      <c r="O15" s="10"/>
    </row>
    <row r="16" spans="1:15" ht="15">
      <c r="A16" s="57" t="s">
        <v>21</v>
      </c>
      <c r="B16" s="100">
        <v>224</v>
      </c>
      <c r="C16" s="100">
        <v>235</v>
      </c>
      <c r="D16" s="100">
        <v>265</v>
      </c>
      <c r="E16" s="100">
        <v>245</v>
      </c>
      <c r="F16" s="100">
        <v>245</v>
      </c>
      <c r="G16" s="100">
        <v>220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9">
        <f t="shared" si="2"/>
        <v>1434</v>
      </c>
      <c r="O16" s="10"/>
    </row>
    <row r="17" spans="1:15" ht="15">
      <c r="A17" s="58" t="s">
        <v>38</v>
      </c>
      <c r="B17" s="86">
        <v>180</v>
      </c>
      <c r="C17" s="86">
        <v>180</v>
      </c>
      <c r="D17" s="86">
        <v>180</v>
      </c>
      <c r="E17" s="86">
        <v>180</v>
      </c>
      <c r="F17" s="86">
        <v>180</v>
      </c>
      <c r="G17" s="86">
        <v>180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110">
        <f t="shared" si="2"/>
        <v>1080</v>
      </c>
      <c r="O17" s="10"/>
    </row>
    <row r="18" spans="1:15" ht="15">
      <c r="A18" s="57" t="s">
        <v>39</v>
      </c>
      <c r="B18" s="86">
        <v>256</v>
      </c>
      <c r="C18" s="86">
        <v>142</v>
      </c>
      <c r="D18" s="86">
        <v>160</v>
      </c>
      <c r="E18" s="86">
        <v>221</v>
      </c>
      <c r="F18" s="86">
        <v>256</v>
      </c>
      <c r="G18" s="86">
        <v>240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109">
        <f>SUM(B18:M18)</f>
        <v>1275</v>
      </c>
      <c r="O18" s="10"/>
    </row>
    <row r="19" spans="1:15" ht="15">
      <c r="A19" s="58" t="s">
        <v>24</v>
      </c>
      <c r="B19" s="86">
        <v>600</v>
      </c>
      <c r="C19" s="86">
        <v>600</v>
      </c>
      <c r="D19" s="86">
        <v>600</v>
      </c>
      <c r="E19" s="86">
        <v>600</v>
      </c>
      <c r="F19" s="86">
        <v>600</v>
      </c>
      <c r="G19" s="86">
        <v>600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110">
        <f t="shared" si="2"/>
        <v>3600</v>
      </c>
      <c r="O19" s="10"/>
    </row>
    <row r="20" spans="1:15" ht="15">
      <c r="A20" s="64" t="s">
        <v>47</v>
      </c>
      <c r="B20" s="101">
        <f>SUM(B12:B19)</f>
        <v>11387</v>
      </c>
      <c r="C20" s="101">
        <f aca="true" t="shared" si="3" ref="C20:M20">SUM(C12:C19)</f>
        <v>11698</v>
      </c>
      <c r="D20" s="101">
        <f t="shared" si="3"/>
        <v>11692</v>
      </c>
      <c r="E20" s="101">
        <f t="shared" si="3"/>
        <v>11611</v>
      </c>
      <c r="F20" s="101">
        <f t="shared" si="3"/>
        <v>11508</v>
      </c>
      <c r="G20" s="101">
        <f t="shared" si="3"/>
        <v>11454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01">
        <f t="shared" si="3"/>
        <v>0</v>
      </c>
      <c r="L20" s="101">
        <f t="shared" si="3"/>
        <v>0</v>
      </c>
      <c r="M20" s="101">
        <f t="shared" si="3"/>
        <v>0</v>
      </c>
      <c r="N20" s="112">
        <f t="shared" si="2"/>
        <v>69350</v>
      </c>
      <c r="O20" s="10"/>
    </row>
    <row r="21" spans="1:15" ht="12.75">
      <c r="A21" s="7"/>
      <c r="B21" s="25"/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10"/>
    </row>
    <row r="22" spans="1:15" ht="18" customHeight="1">
      <c r="A22" s="52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"/>
      <c r="O22" s="10"/>
    </row>
    <row r="23" spans="1:15" ht="15">
      <c r="A23" s="56" t="s">
        <v>40</v>
      </c>
      <c r="B23" s="99">
        <v>500</v>
      </c>
      <c r="C23" s="99">
        <v>500</v>
      </c>
      <c r="D23" s="99">
        <v>500</v>
      </c>
      <c r="E23" s="99">
        <v>500</v>
      </c>
      <c r="F23" s="99">
        <v>500</v>
      </c>
      <c r="G23" s="99">
        <v>500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08">
        <f>SUM(B23:M23)</f>
        <v>3000</v>
      </c>
      <c r="O23" s="10"/>
    </row>
    <row r="24" spans="1:15" ht="15">
      <c r="A24" s="58" t="s">
        <v>41</v>
      </c>
      <c r="B24" s="100">
        <v>200</v>
      </c>
      <c r="C24" s="100">
        <v>200</v>
      </c>
      <c r="D24" s="100">
        <v>200</v>
      </c>
      <c r="E24" s="100">
        <v>200</v>
      </c>
      <c r="F24" s="100">
        <v>200</v>
      </c>
      <c r="G24" s="100">
        <v>1500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10">
        <f aca="true" t="shared" si="4" ref="N24:N29">SUM(B24:M24)</f>
        <v>2500</v>
      </c>
      <c r="O24" s="10"/>
    </row>
    <row r="25" spans="1:15" ht="15">
      <c r="A25" s="57" t="s">
        <v>42</v>
      </c>
      <c r="B25" s="100">
        <v>4800</v>
      </c>
      <c r="C25" s="100">
        <v>0</v>
      </c>
      <c r="D25" s="100">
        <v>0</v>
      </c>
      <c r="E25" s="100">
        <v>5500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9">
        <f t="shared" si="4"/>
        <v>10300</v>
      </c>
      <c r="O25" s="10"/>
    </row>
    <row r="26" spans="1:15" ht="15">
      <c r="A26" s="58" t="s">
        <v>43</v>
      </c>
      <c r="B26" s="100">
        <v>100</v>
      </c>
      <c r="C26" s="100">
        <v>500</v>
      </c>
      <c r="D26" s="100">
        <v>100</v>
      </c>
      <c r="E26" s="102">
        <v>100</v>
      </c>
      <c r="F26" s="100">
        <v>600</v>
      </c>
      <c r="G26" s="100">
        <v>180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10">
        <f t="shared" si="4"/>
        <v>1580</v>
      </c>
      <c r="O26" s="10"/>
    </row>
    <row r="27" spans="1:15" ht="15">
      <c r="A27" s="57" t="s">
        <v>44</v>
      </c>
      <c r="B27" s="100">
        <v>1800</v>
      </c>
      <c r="C27" s="100">
        <v>2200</v>
      </c>
      <c r="D27" s="100">
        <v>2200</v>
      </c>
      <c r="E27" s="100">
        <v>4700</v>
      </c>
      <c r="F27" s="100">
        <v>1500</v>
      </c>
      <c r="G27" s="100">
        <v>2300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9">
        <f t="shared" si="4"/>
        <v>14700</v>
      </c>
      <c r="O27" s="10"/>
    </row>
    <row r="28" spans="1:15" ht="15">
      <c r="A28" s="58" t="s">
        <v>12</v>
      </c>
      <c r="B28" s="100">
        <v>145</v>
      </c>
      <c r="C28" s="100">
        <v>156</v>
      </c>
      <c r="D28" s="100">
        <v>123</v>
      </c>
      <c r="E28" s="100">
        <v>223</v>
      </c>
      <c r="F28" s="100">
        <v>187</v>
      </c>
      <c r="G28" s="100">
        <v>245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10">
        <f t="shared" si="4"/>
        <v>1079</v>
      </c>
      <c r="O28" s="10"/>
    </row>
    <row r="29" spans="1:15" ht="15">
      <c r="A29" s="64" t="s">
        <v>47</v>
      </c>
      <c r="B29" s="101">
        <f>SUM(B23:B28)</f>
        <v>7545</v>
      </c>
      <c r="C29" s="101">
        <f aca="true" t="shared" si="5" ref="C29:H29">SUM(C23:C28)</f>
        <v>3556</v>
      </c>
      <c r="D29" s="101">
        <f t="shared" si="5"/>
        <v>3123</v>
      </c>
      <c r="E29" s="101">
        <f t="shared" si="5"/>
        <v>11223</v>
      </c>
      <c r="F29" s="101">
        <f t="shared" si="5"/>
        <v>2987</v>
      </c>
      <c r="G29" s="101">
        <f t="shared" si="5"/>
        <v>4725</v>
      </c>
      <c r="H29" s="101">
        <f t="shared" si="5"/>
        <v>0</v>
      </c>
      <c r="I29" s="101">
        <f>SUM(I23:I28)</f>
        <v>0</v>
      </c>
      <c r="J29" s="101">
        <f>SUM(J23:J28)</f>
        <v>0</v>
      </c>
      <c r="K29" s="101">
        <f>SUM(K23:K28)</f>
        <v>0</v>
      </c>
      <c r="L29" s="101">
        <f>SUM(L23:L28)</f>
        <v>0</v>
      </c>
      <c r="M29" s="101">
        <f>SUM(M23:M28)</f>
        <v>0</v>
      </c>
      <c r="N29" s="112">
        <f t="shared" si="4"/>
        <v>33159</v>
      </c>
      <c r="O29" s="10"/>
    </row>
    <row r="30" spans="1:15" ht="12.75">
      <c r="A30" s="11"/>
      <c r="B30" s="27"/>
      <c r="C30" s="27"/>
      <c r="D30" s="22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10"/>
    </row>
    <row r="31" spans="1:15" ht="18" customHeight="1">
      <c r="A31" s="60" t="s">
        <v>48</v>
      </c>
      <c r="B31" s="24"/>
      <c r="C31" s="24"/>
      <c r="D31" s="18"/>
      <c r="E31" s="24"/>
      <c r="F31" s="24"/>
      <c r="G31" s="24"/>
      <c r="H31" s="24"/>
      <c r="I31" s="24"/>
      <c r="J31" s="24"/>
      <c r="K31" s="24"/>
      <c r="L31" s="24"/>
      <c r="M31" s="24"/>
      <c r="N31" s="28"/>
      <c r="O31" s="10"/>
    </row>
    <row r="32" spans="1:15" ht="15">
      <c r="A32" s="56" t="s">
        <v>45</v>
      </c>
      <c r="B32" s="99">
        <v>1600</v>
      </c>
      <c r="C32" s="99">
        <v>2400</v>
      </c>
      <c r="D32" s="99">
        <v>1400</v>
      </c>
      <c r="E32" s="99">
        <v>1600</v>
      </c>
      <c r="F32" s="99">
        <v>1200</v>
      </c>
      <c r="G32" s="99">
        <v>2800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108">
        <f>SUM(B32:M32)</f>
        <v>11000</v>
      </c>
      <c r="O32" s="10"/>
    </row>
    <row r="33" spans="1:15" ht="15">
      <c r="A33" s="58" t="s">
        <v>49</v>
      </c>
      <c r="B33" s="100">
        <v>1200</v>
      </c>
      <c r="C33" s="100">
        <v>2200</v>
      </c>
      <c r="D33" s="100">
        <v>1400</v>
      </c>
      <c r="E33" s="100">
        <v>1200</v>
      </c>
      <c r="F33" s="100">
        <v>800</v>
      </c>
      <c r="G33" s="100">
        <v>3500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10">
        <f>SUM(B33:M33)</f>
        <v>10300</v>
      </c>
      <c r="O33" s="10"/>
    </row>
    <row r="34" spans="1:15" ht="15">
      <c r="A34" s="64" t="s">
        <v>47</v>
      </c>
      <c r="B34" s="101">
        <f>SUM(B32:B33)</f>
        <v>2800</v>
      </c>
      <c r="C34" s="101">
        <f aca="true" t="shared" si="6" ref="C34:M34">SUM(C32:C33)</f>
        <v>4600</v>
      </c>
      <c r="D34" s="101">
        <f t="shared" si="6"/>
        <v>2800</v>
      </c>
      <c r="E34" s="101">
        <f t="shared" si="6"/>
        <v>2800</v>
      </c>
      <c r="F34" s="101">
        <f t="shared" si="6"/>
        <v>2000</v>
      </c>
      <c r="G34" s="101">
        <f t="shared" si="6"/>
        <v>6300</v>
      </c>
      <c r="H34" s="101">
        <f t="shared" si="6"/>
        <v>0</v>
      </c>
      <c r="I34" s="101">
        <f t="shared" si="6"/>
        <v>0</v>
      </c>
      <c r="J34" s="101">
        <f t="shared" si="6"/>
        <v>0</v>
      </c>
      <c r="K34" s="101">
        <f t="shared" si="6"/>
        <v>0</v>
      </c>
      <c r="L34" s="101">
        <f t="shared" si="6"/>
        <v>0</v>
      </c>
      <c r="M34" s="101">
        <f t="shared" si="6"/>
        <v>0</v>
      </c>
      <c r="N34" s="112">
        <f>SUM(B34:M34)</f>
        <v>21300</v>
      </c>
      <c r="O34" s="10"/>
    </row>
    <row r="35" spans="1:15" ht="12.75">
      <c r="A35" s="10"/>
      <c r="B35" s="24"/>
      <c r="C35" s="24"/>
      <c r="D35" s="18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10"/>
    </row>
    <row r="36" spans="1:15" s="33" customFormat="1" ht="18" customHeight="1">
      <c r="A36" s="66" t="s">
        <v>25</v>
      </c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31"/>
    </row>
    <row r="37" spans="1:15" s="33" customFormat="1" ht="18" customHeight="1">
      <c r="A37" s="158" t="s">
        <v>46</v>
      </c>
      <c r="B37" s="153">
        <f>B$34+B$29+B$20+B$9</f>
        <v>129682</v>
      </c>
      <c r="C37" s="153">
        <f aca="true" t="shared" si="7" ref="C37:N37">C$34+C$29+C$20+C$9</f>
        <v>127804</v>
      </c>
      <c r="D37" s="153">
        <f t="shared" si="7"/>
        <v>125565</v>
      </c>
      <c r="E37" s="153">
        <f t="shared" si="7"/>
        <v>137394</v>
      </c>
      <c r="F37" s="153">
        <f t="shared" si="7"/>
        <v>128255</v>
      </c>
      <c r="G37" s="153">
        <f t="shared" si="7"/>
        <v>134239</v>
      </c>
      <c r="H37" s="153">
        <f t="shared" si="7"/>
        <v>0</v>
      </c>
      <c r="I37" s="153">
        <f t="shared" si="7"/>
        <v>0</v>
      </c>
      <c r="J37" s="153">
        <f t="shared" si="7"/>
        <v>0</v>
      </c>
      <c r="K37" s="153">
        <f t="shared" si="7"/>
        <v>0</v>
      </c>
      <c r="L37" s="153">
        <f t="shared" si="7"/>
        <v>0</v>
      </c>
      <c r="M37" s="153">
        <f t="shared" si="7"/>
        <v>0</v>
      </c>
      <c r="N37" s="154">
        <f t="shared" si="7"/>
        <v>782939</v>
      </c>
      <c r="O37" s="31"/>
    </row>
    <row r="38" spans="1:15" s="106" customFormat="1" ht="18" customHeight="1">
      <c r="A38" s="159" t="s">
        <v>30</v>
      </c>
      <c r="B38" s="156">
        <f>B37</f>
        <v>129682</v>
      </c>
      <c r="C38" s="156">
        <f>C37+B38</f>
        <v>257486</v>
      </c>
      <c r="D38" s="156">
        <f aca="true" t="shared" si="8" ref="D38:M38">D37+C38</f>
        <v>383051</v>
      </c>
      <c r="E38" s="156">
        <f t="shared" si="8"/>
        <v>520445</v>
      </c>
      <c r="F38" s="156">
        <f t="shared" si="8"/>
        <v>648700</v>
      </c>
      <c r="G38" s="156">
        <f t="shared" si="8"/>
        <v>782939</v>
      </c>
      <c r="H38" s="156">
        <f t="shared" si="8"/>
        <v>782939</v>
      </c>
      <c r="I38" s="156">
        <f t="shared" si="8"/>
        <v>782939</v>
      </c>
      <c r="J38" s="156">
        <f t="shared" si="8"/>
        <v>782939</v>
      </c>
      <c r="K38" s="156">
        <f t="shared" si="8"/>
        <v>782939</v>
      </c>
      <c r="L38" s="156">
        <f t="shared" si="8"/>
        <v>782939</v>
      </c>
      <c r="M38" s="156">
        <f t="shared" si="8"/>
        <v>782939</v>
      </c>
      <c r="N38" s="160"/>
      <c r="O38" s="105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printOptions/>
  <pageMargins left="0.75" right="0.75" top="1" bottom="1" header="0.5" footer="0.5"/>
  <pageSetup fitToHeight="1" fitToWidth="1"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9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3" sqref="A33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9" width="11.28125" style="0" bestFit="1" customWidth="1"/>
    <col min="10" max="12" width="13.140625" style="0" bestFit="1" customWidth="1"/>
    <col min="13" max="14" width="11.28125" style="0" bestFit="1" customWidth="1"/>
  </cols>
  <sheetData>
    <row r="1" spans="1:14" ht="22.5">
      <c r="A1" s="53" t="s">
        <v>13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9.5">
      <c r="A2" s="54" t="s">
        <v>14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>
      <c r="A3" s="113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3" customFormat="1" ht="21.75" customHeight="1">
      <c r="A5" s="82" t="s">
        <v>31</v>
      </c>
      <c r="B5" s="115" t="s">
        <v>0</v>
      </c>
      <c r="C5" s="115" t="s">
        <v>1</v>
      </c>
      <c r="D5" s="116" t="s">
        <v>2</v>
      </c>
      <c r="E5" s="115" t="s">
        <v>3</v>
      </c>
      <c r="F5" s="115" t="s">
        <v>4</v>
      </c>
      <c r="G5" s="115" t="s">
        <v>5</v>
      </c>
      <c r="H5" s="116" t="s">
        <v>6</v>
      </c>
      <c r="I5" s="115" t="s">
        <v>7</v>
      </c>
      <c r="J5" s="115" t="s">
        <v>8</v>
      </c>
      <c r="K5" s="115" t="s">
        <v>9</v>
      </c>
      <c r="L5" s="115" t="s">
        <v>10</v>
      </c>
      <c r="M5" s="116" t="s">
        <v>11</v>
      </c>
      <c r="N5" s="115" t="s">
        <v>15</v>
      </c>
    </row>
    <row r="6" spans="1:14" s="33" customFormat="1" ht="18" customHeight="1">
      <c r="A6" s="52" t="s">
        <v>36</v>
      </c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6"/>
    </row>
    <row r="7" spans="1:14" ht="15">
      <c r="A7" s="131" t="s">
        <v>16</v>
      </c>
      <c r="B7" s="125">
        <f>'Planned Expenses'!B7-'Actual Expenses'!B7</f>
        <v>0</v>
      </c>
      <c r="C7" s="126">
        <f>'Planned Expenses'!C7-'Actual Expenses'!C7</f>
        <v>0</v>
      </c>
      <c r="D7" s="126">
        <f>'Planned Expenses'!D7-'Actual Expenses'!D7</f>
        <v>0</v>
      </c>
      <c r="E7" s="126">
        <f>'Planned Expenses'!E7-'Actual Expenses'!E7</f>
        <v>-500</v>
      </c>
      <c r="F7" s="126">
        <f>'Planned Expenses'!F7-'Actual Expenses'!F7</f>
        <v>-500</v>
      </c>
      <c r="G7" s="126">
        <f>'Planned Expenses'!G7-'Actual Expenses'!G7</f>
        <v>-500</v>
      </c>
      <c r="H7" s="126">
        <f>'Planned Expenses'!H7-'Actual Expenses'!H7</f>
        <v>87500</v>
      </c>
      <c r="I7" s="126">
        <f>'Planned Expenses'!I7-'Actual Expenses'!I7</f>
        <v>92400</v>
      </c>
      <c r="J7" s="126">
        <f>'Planned Expenses'!J7-'Actual Expenses'!J7</f>
        <v>92400</v>
      </c>
      <c r="K7" s="126">
        <f>'Planned Expenses'!K7-'Actual Expenses'!K7</f>
        <v>92400</v>
      </c>
      <c r="L7" s="126">
        <f>'Planned Expenses'!L7-'Actual Expenses'!L7</f>
        <v>92400</v>
      </c>
      <c r="M7" s="126">
        <f>'Planned Expenses'!M7-'Actual Expenses'!M7</f>
        <v>92400</v>
      </c>
      <c r="N7" s="108">
        <f>SUM(B7:M7)</f>
        <v>548000</v>
      </c>
    </row>
    <row r="8" spans="1:14" ht="15">
      <c r="A8" s="74" t="s">
        <v>17</v>
      </c>
      <c r="B8" s="127">
        <f>'Planned Expenses'!B8-'Actual Expenses'!B8</f>
        <v>0</v>
      </c>
      <c r="C8" s="128">
        <f>'Planned Expenses'!C8-'Actual Expenses'!C8</f>
        <v>0</v>
      </c>
      <c r="D8" s="128">
        <f>'Planned Expenses'!D8-'Actual Expenses'!D8</f>
        <v>0</v>
      </c>
      <c r="E8" s="128">
        <f>'Planned Expenses'!E8-'Actual Expenses'!E8</f>
        <v>-135</v>
      </c>
      <c r="F8" s="128">
        <f>'Planned Expenses'!F8-'Actual Expenses'!F8</f>
        <v>-135</v>
      </c>
      <c r="G8" s="128">
        <f>'Planned Expenses'!G8-'Actual Expenses'!G8</f>
        <v>-135</v>
      </c>
      <c r="H8" s="128">
        <f>'Planned Expenses'!H8-'Actual Expenses'!H8</f>
        <v>23625</v>
      </c>
      <c r="I8" s="128">
        <f>'Planned Expenses'!I8-'Actual Expenses'!I8</f>
        <v>24948</v>
      </c>
      <c r="J8" s="128">
        <f>'Planned Expenses'!J8-'Actual Expenses'!J8</f>
        <v>24948</v>
      </c>
      <c r="K8" s="128">
        <f>'Planned Expenses'!K8-'Actual Expenses'!K8</f>
        <v>24948</v>
      </c>
      <c r="L8" s="128">
        <f>'Planned Expenses'!L8-'Actual Expenses'!L8</f>
        <v>24948</v>
      </c>
      <c r="M8" s="128">
        <f>'Planned Expenses'!M8-'Actual Expenses'!M8</f>
        <v>24948</v>
      </c>
      <c r="N8" s="110">
        <f>SUM(B8:M8)</f>
        <v>147960</v>
      </c>
    </row>
    <row r="9" spans="1:14" ht="15">
      <c r="A9" s="73" t="s">
        <v>47</v>
      </c>
      <c r="B9" s="129">
        <f>SUM(B7:B8)</f>
        <v>0</v>
      </c>
      <c r="C9" s="130">
        <f aca="true" t="shared" si="0" ref="C9:I9">SUM(C7:C8)</f>
        <v>0</v>
      </c>
      <c r="D9" s="130">
        <f t="shared" si="0"/>
        <v>0</v>
      </c>
      <c r="E9" s="130">
        <f t="shared" si="0"/>
        <v>-635</v>
      </c>
      <c r="F9" s="130">
        <f t="shared" si="0"/>
        <v>-635</v>
      </c>
      <c r="G9" s="130">
        <f t="shared" si="0"/>
        <v>-635</v>
      </c>
      <c r="H9" s="130">
        <f t="shared" si="0"/>
        <v>111125</v>
      </c>
      <c r="I9" s="130">
        <f t="shared" si="0"/>
        <v>117348</v>
      </c>
      <c r="J9" s="130">
        <f>SUM(J7:J8)</f>
        <v>117348</v>
      </c>
      <c r="K9" s="130">
        <f>SUM(K7:K8)</f>
        <v>117348</v>
      </c>
      <c r="L9" s="130">
        <f>SUM(L7:L8)</f>
        <v>117348</v>
      </c>
      <c r="M9" s="130">
        <f>SUM(M7:M8)</f>
        <v>117348</v>
      </c>
      <c r="N9" s="111">
        <f>SUM(B9:M9)</f>
        <v>695960</v>
      </c>
    </row>
    <row r="10" spans="1:14" ht="12.75">
      <c r="A10" s="11"/>
      <c r="B10" s="119"/>
      <c r="C10" s="119"/>
      <c r="D10" s="120"/>
      <c r="E10" s="119"/>
      <c r="F10" s="119"/>
      <c r="G10" s="119"/>
      <c r="H10" s="119"/>
      <c r="I10" s="119"/>
      <c r="J10" s="119"/>
      <c r="K10" s="119"/>
      <c r="L10" s="119"/>
      <c r="M10" s="119"/>
      <c r="N10" s="28"/>
    </row>
    <row r="11" spans="1:14" s="33" customFormat="1" ht="18" customHeight="1">
      <c r="A11" s="52" t="s">
        <v>18</v>
      </c>
      <c r="B11" s="121"/>
      <c r="C11" s="121"/>
      <c r="D11" s="122"/>
      <c r="E11" s="121"/>
      <c r="F11" s="121"/>
      <c r="G11" s="121"/>
      <c r="H11" s="121"/>
      <c r="I11" s="121"/>
      <c r="J11" s="121"/>
      <c r="K11" s="121"/>
      <c r="L11" s="121"/>
      <c r="M11" s="121"/>
      <c r="N11" s="104"/>
    </row>
    <row r="12" spans="1:14" ht="15">
      <c r="A12" s="56" t="s">
        <v>37</v>
      </c>
      <c r="B12" s="132">
        <f>'Planned Expenses'!B12-'Actual Expenses'!B12</f>
        <v>0</v>
      </c>
      <c r="C12" s="132">
        <f>'Planned Expenses'!C12-'Actual Expenses'!C12</f>
        <v>0</v>
      </c>
      <c r="D12" s="132">
        <f>'Planned Expenses'!D12-'Actual Expenses'!D12</f>
        <v>0</v>
      </c>
      <c r="E12" s="132">
        <f>'Planned Expenses'!E12-'Actual Expenses'!E12</f>
        <v>0</v>
      </c>
      <c r="F12" s="132">
        <f>'Planned Expenses'!F12-'Actual Expenses'!F12</f>
        <v>0</v>
      </c>
      <c r="G12" s="132">
        <f>'Planned Expenses'!G12-'Actual Expenses'!G12</f>
        <v>0</v>
      </c>
      <c r="H12" s="132">
        <f>'Planned Expenses'!H12-'Actual Expenses'!H12</f>
        <v>9800</v>
      </c>
      <c r="I12" s="132">
        <f>'Planned Expenses'!I12-'Actual Expenses'!I12</f>
        <v>9800</v>
      </c>
      <c r="J12" s="132">
        <f>'Planned Expenses'!J12-'Actual Expenses'!J12</f>
        <v>9800</v>
      </c>
      <c r="K12" s="132">
        <f>'Planned Expenses'!K12-'Actual Expenses'!K12</f>
        <v>9800</v>
      </c>
      <c r="L12" s="132">
        <f>'Planned Expenses'!L12-'Actual Expenses'!L12</f>
        <v>9800</v>
      </c>
      <c r="M12" s="132">
        <f>'Planned Expenses'!M12-'Actual Expenses'!M12</f>
        <v>9800</v>
      </c>
      <c r="N12" s="133">
        <f aca="true" t="shared" si="1" ref="N12:N20">SUM(B12:M12)</f>
        <v>58800</v>
      </c>
    </row>
    <row r="13" spans="1:14" ht="15">
      <c r="A13" s="58" t="s">
        <v>19</v>
      </c>
      <c r="B13" s="134">
        <f>'Planned Expenses'!B13-'Actual Expenses'!B13</f>
        <v>-4</v>
      </c>
      <c r="C13" s="134">
        <f>'Planned Expenses'!C13-'Actual Expenses'!C13</f>
        <v>-30</v>
      </c>
      <c r="D13" s="134">
        <f>'Planned Expenses'!D13-'Actual Expenses'!D13</f>
        <v>15</v>
      </c>
      <c r="E13" s="134">
        <f>'Planned Expenses'!E13-'Actual Expenses'!E13</f>
        <v>-130</v>
      </c>
      <c r="F13" s="134">
        <f>'Planned Expenses'!F13-'Actual Expenses'!F13</f>
        <v>13</v>
      </c>
      <c r="G13" s="134">
        <f>'Planned Expenses'!G13-'Actual Expenses'!G13</f>
        <v>12</v>
      </c>
      <c r="H13" s="134">
        <f>'Planned Expenses'!H13-'Actual Expenses'!H13</f>
        <v>100</v>
      </c>
      <c r="I13" s="134">
        <f>'Planned Expenses'!I13-'Actual Expenses'!I13</f>
        <v>100</v>
      </c>
      <c r="J13" s="134">
        <f>'Planned Expenses'!J13-'Actual Expenses'!J13</f>
        <v>100</v>
      </c>
      <c r="K13" s="134">
        <f>'Planned Expenses'!K13-'Actual Expenses'!K13</f>
        <v>100</v>
      </c>
      <c r="L13" s="134">
        <f>'Planned Expenses'!L13-'Actual Expenses'!L13</f>
        <v>400</v>
      </c>
      <c r="M13" s="134">
        <f>'Planned Expenses'!M13-'Actual Expenses'!M13</f>
        <v>400</v>
      </c>
      <c r="N13" s="135">
        <f t="shared" si="1"/>
        <v>1076</v>
      </c>
    </row>
    <row r="14" spans="1:14" ht="15">
      <c r="A14" s="57" t="s">
        <v>20</v>
      </c>
      <c r="B14" s="134">
        <f>'Planned Expenses'!B14-'Actual Expenses'!B14</f>
        <v>12</v>
      </c>
      <c r="C14" s="134">
        <f>'Planned Expenses'!C14-'Actual Expenses'!C14</f>
        <v>22</v>
      </c>
      <c r="D14" s="134">
        <f>'Planned Expenses'!D14-'Actual Expenses'!D14</f>
        <v>32</v>
      </c>
      <c r="E14" s="134">
        <f>'Planned Expenses'!E14-'Actual Expenses'!E14</f>
        <v>1</v>
      </c>
      <c r="F14" s="134">
        <f>'Planned Expenses'!F14-'Actual Expenses'!F14</f>
        <v>-6</v>
      </c>
      <c r="G14" s="134">
        <f>'Planned Expenses'!G14-'Actual Expenses'!G14</f>
        <v>10</v>
      </c>
      <c r="H14" s="134">
        <f>'Planned Expenses'!H14-'Actual Expenses'!H14</f>
        <v>300</v>
      </c>
      <c r="I14" s="134">
        <f>'Planned Expenses'!I14-'Actual Expenses'!I14</f>
        <v>300</v>
      </c>
      <c r="J14" s="134">
        <f>'Planned Expenses'!J14-'Actual Expenses'!J14</f>
        <v>300</v>
      </c>
      <c r="K14" s="134">
        <f>'Planned Expenses'!K14-'Actual Expenses'!K14</f>
        <v>300</v>
      </c>
      <c r="L14" s="134">
        <f>'Planned Expenses'!L14-'Actual Expenses'!L14</f>
        <v>300</v>
      </c>
      <c r="M14" s="134">
        <f>'Planned Expenses'!M14-'Actual Expenses'!M14</f>
        <v>300</v>
      </c>
      <c r="N14" s="136">
        <f t="shared" si="1"/>
        <v>1871</v>
      </c>
    </row>
    <row r="15" spans="1:14" ht="15">
      <c r="A15" s="58" t="s">
        <v>22</v>
      </c>
      <c r="B15" s="134">
        <f>'Planned Expenses'!B15-'Actual Expenses'!B15</f>
        <v>5</v>
      </c>
      <c r="C15" s="134">
        <f>'Planned Expenses'!C15-'Actual Expenses'!C15</f>
        <v>7</v>
      </c>
      <c r="D15" s="134">
        <f>'Planned Expenses'!D15-'Actual Expenses'!D15</f>
        <v>6</v>
      </c>
      <c r="E15" s="134">
        <f>'Planned Expenses'!E15-'Actual Expenses'!E15</f>
        <v>4</v>
      </c>
      <c r="F15" s="134">
        <f>'Planned Expenses'!F15-'Actual Expenses'!F15</f>
        <v>6</v>
      </c>
      <c r="G15" s="134">
        <f>'Planned Expenses'!G15-'Actual Expenses'!G15</f>
        <v>4</v>
      </c>
      <c r="H15" s="134">
        <f>'Planned Expenses'!H15-'Actual Expenses'!H15</f>
        <v>40</v>
      </c>
      <c r="I15" s="134">
        <f>'Planned Expenses'!I15-'Actual Expenses'!I15</f>
        <v>40</v>
      </c>
      <c r="J15" s="134">
        <f>'Planned Expenses'!J15-'Actual Expenses'!J15</f>
        <v>40</v>
      </c>
      <c r="K15" s="134">
        <f>'Planned Expenses'!K15-'Actual Expenses'!K15</f>
        <v>40</v>
      </c>
      <c r="L15" s="134">
        <f>'Planned Expenses'!L15-'Actual Expenses'!L15</f>
        <v>40</v>
      </c>
      <c r="M15" s="134">
        <f>'Planned Expenses'!M15-'Actual Expenses'!M15</f>
        <v>40</v>
      </c>
      <c r="N15" s="135">
        <f t="shared" si="1"/>
        <v>272</v>
      </c>
    </row>
    <row r="16" spans="1:14" ht="15">
      <c r="A16" s="57" t="s">
        <v>21</v>
      </c>
      <c r="B16" s="134">
        <f>'Planned Expenses'!B16-'Actual Expenses'!B16</f>
        <v>26</v>
      </c>
      <c r="C16" s="134">
        <f>'Planned Expenses'!C16-'Actual Expenses'!C16</f>
        <v>15</v>
      </c>
      <c r="D16" s="134">
        <f>'Planned Expenses'!D16-'Actual Expenses'!D16</f>
        <v>-15</v>
      </c>
      <c r="E16" s="134">
        <f>'Planned Expenses'!E16-'Actual Expenses'!E16</f>
        <v>5</v>
      </c>
      <c r="F16" s="134">
        <f>'Planned Expenses'!F16-'Actual Expenses'!F16</f>
        <v>5</v>
      </c>
      <c r="G16" s="134">
        <f>'Planned Expenses'!G16-'Actual Expenses'!G16</f>
        <v>30</v>
      </c>
      <c r="H16" s="134">
        <f>'Planned Expenses'!H16-'Actual Expenses'!H16</f>
        <v>250</v>
      </c>
      <c r="I16" s="134">
        <f>'Planned Expenses'!I16-'Actual Expenses'!I16</f>
        <v>250</v>
      </c>
      <c r="J16" s="134">
        <f>'Planned Expenses'!J16-'Actual Expenses'!J16</f>
        <v>250</v>
      </c>
      <c r="K16" s="134">
        <f>'Planned Expenses'!K16-'Actual Expenses'!K16</f>
        <v>250</v>
      </c>
      <c r="L16" s="134">
        <f>'Planned Expenses'!L16-'Actual Expenses'!L16</f>
        <v>250</v>
      </c>
      <c r="M16" s="134">
        <f>'Planned Expenses'!M16-'Actual Expenses'!M16</f>
        <v>250</v>
      </c>
      <c r="N16" s="136">
        <f t="shared" si="1"/>
        <v>1566</v>
      </c>
    </row>
    <row r="17" spans="1:14" ht="15">
      <c r="A17" s="58" t="s">
        <v>38</v>
      </c>
      <c r="B17" s="134">
        <f>'Planned Expenses'!B17-'Actual Expenses'!B17</f>
        <v>0</v>
      </c>
      <c r="C17" s="134">
        <f>'Planned Expenses'!C17-'Actual Expenses'!C17</f>
        <v>0</v>
      </c>
      <c r="D17" s="134">
        <f>'Planned Expenses'!D17-'Actual Expenses'!D17</f>
        <v>0</v>
      </c>
      <c r="E17" s="134">
        <f>'Planned Expenses'!E17-'Actual Expenses'!E17</f>
        <v>0</v>
      </c>
      <c r="F17" s="134">
        <f>'Planned Expenses'!F17-'Actual Expenses'!F17</f>
        <v>0</v>
      </c>
      <c r="G17" s="134">
        <f>'Planned Expenses'!G17-'Actual Expenses'!G17</f>
        <v>0</v>
      </c>
      <c r="H17" s="134">
        <f>'Planned Expenses'!H17-'Actual Expenses'!H17</f>
        <v>180</v>
      </c>
      <c r="I17" s="134">
        <f>'Planned Expenses'!I17-'Actual Expenses'!I17</f>
        <v>180</v>
      </c>
      <c r="J17" s="134">
        <f>'Planned Expenses'!J17-'Actual Expenses'!J17</f>
        <v>180</v>
      </c>
      <c r="K17" s="134">
        <f>'Planned Expenses'!K17-'Actual Expenses'!K17</f>
        <v>180</v>
      </c>
      <c r="L17" s="134">
        <f>'Planned Expenses'!L17-'Actual Expenses'!L17</f>
        <v>180</v>
      </c>
      <c r="M17" s="134">
        <f>'Planned Expenses'!M17-'Actual Expenses'!M17</f>
        <v>180</v>
      </c>
      <c r="N17" s="135">
        <f t="shared" si="1"/>
        <v>1080</v>
      </c>
    </row>
    <row r="18" spans="1:14" ht="15">
      <c r="A18" s="57" t="s">
        <v>39</v>
      </c>
      <c r="B18" s="134">
        <f>'Planned Expenses'!B18-'Actual Expenses'!B18</f>
        <v>-56</v>
      </c>
      <c r="C18" s="134">
        <f>'Planned Expenses'!C18-'Actual Expenses'!C18</f>
        <v>58</v>
      </c>
      <c r="D18" s="134">
        <f>'Planned Expenses'!D18-'Actual Expenses'!D18</f>
        <v>40</v>
      </c>
      <c r="E18" s="134">
        <f>'Planned Expenses'!E18-'Actual Expenses'!E18</f>
        <v>-21</v>
      </c>
      <c r="F18" s="134">
        <f>'Planned Expenses'!F18-'Actual Expenses'!F18</f>
        <v>-56</v>
      </c>
      <c r="G18" s="134">
        <f>'Planned Expenses'!G18-'Actual Expenses'!G18</f>
        <v>-40</v>
      </c>
      <c r="H18" s="134">
        <f>'Planned Expenses'!H18-'Actual Expenses'!H18</f>
        <v>200</v>
      </c>
      <c r="I18" s="134">
        <f>'Planned Expenses'!I18-'Actual Expenses'!I18</f>
        <v>200</v>
      </c>
      <c r="J18" s="134">
        <f>'Planned Expenses'!J18-'Actual Expenses'!J18</f>
        <v>200</v>
      </c>
      <c r="K18" s="134">
        <f>'Planned Expenses'!K18-'Actual Expenses'!K18</f>
        <v>200</v>
      </c>
      <c r="L18" s="134">
        <f>'Planned Expenses'!L18-'Actual Expenses'!L18</f>
        <v>200</v>
      </c>
      <c r="M18" s="134">
        <f>'Planned Expenses'!M18-'Actual Expenses'!M18</f>
        <v>200</v>
      </c>
      <c r="N18" s="136">
        <f t="shared" si="1"/>
        <v>1125</v>
      </c>
    </row>
    <row r="19" spans="1:14" ht="15">
      <c r="A19" s="58" t="s">
        <v>24</v>
      </c>
      <c r="B19" s="134">
        <f>'Planned Expenses'!B19-'Actual Expenses'!B19</f>
        <v>0</v>
      </c>
      <c r="C19" s="134">
        <f>'Planned Expenses'!C19-'Actual Expenses'!C19</f>
        <v>0</v>
      </c>
      <c r="D19" s="134">
        <f>'Planned Expenses'!D19-'Actual Expenses'!D19</f>
        <v>0</v>
      </c>
      <c r="E19" s="134">
        <f>'Planned Expenses'!E19-'Actual Expenses'!E19</f>
        <v>0</v>
      </c>
      <c r="F19" s="134">
        <f>'Planned Expenses'!F19-'Actual Expenses'!F19</f>
        <v>0</v>
      </c>
      <c r="G19" s="134">
        <f>'Planned Expenses'!G19-'Actual Expenses'!G19</f>
        <v>0</v>
      </c>
      <c r="H19" s="134">
        <f>'Planned Expenses'!H19-'Actual Expenses'!H19</f>
        <v>600</v>
      </c>
      <c r="I19" s="134">
        <f>'Planned Expenses'!I19-'Actual Expenses'!I19</f>
        <v>600</v>
      </c>
      <c r="J19" s="134">
        <f>'Planned Expenses'!J19-'Actual Expenses'!J19</f>
        <v>600</v>
      </c>
      <c r="K19" s="134">
        <f>'Planned Expenses'!K19-'Actual Expenses'!K19</f>
        <v>600</v>
      </c>
      <c r="L19" s="134">
        <f>'Planned Expenses'!L19-'Actual Expenses'!L19</f>
        <v>600</v>
      </c>
      <c r="M19" s="134">
        <f>'Planned Expenses'!M19-'Actual Expenses'!M19</f>
        <v>600</v>
      </c>
      <c r="N19" s="135">
        <f t="shared" si="1"/>
        <v>3600</v>
      </c>
    </row>
    <row r="20" spans="1:14" ht="15">
      <c r="A20" s="64" t="s">
        <v>47</v>
      </c>
      <c r="B20" s="137">
        <f aca="true" t="shared" si="2" ref="B20:G20">SUM(B12:B19)</f>
        <v>-17</v>
      </c>
      <c r="C20" s="137">
        <f t="shared" si="2"/>
        <v>72</v>
      </c>
      <c r="D20" s="137">
        <f t="shared" si="2"/>
        <v>78</v>
      </c>
      <c r="E20" s="137">
        <f t="shared" si="2"/>
        <v>-141</v>
      </c>
      <c r="F20" s="137">
        <f t="shared" si="2"/>
        <v>-38</v>
      </c>
      <c r="G20" s="137">
        <f t="shared" si="2"/>
        <v>16</v>
      </c>
      <c r="H20" s="137">
        <f aca="true" t="shared" si="3" ref="H20:M20">SUM(H12:H19)</f>
        <v>11470</v>
      </c>
      <c r="I20" s="137">
        <f t="shared" si="3"/>
        <v>11470</v>
      </c>
      <c r="J20" s="137">
        <f t="shared" si="3"/>
        <v>11470</v>
      </c>
      <c r="K20" s="137">
        <f t="shared" si="3"/>
        <v>11470</v>
      </c>
      <c r="L20" s="137">
        <f t="shared" si="3"/>
        <v>11770</v>
      </c>
      <c r="M20" s="137">
        <f t="shared" si="3"/>
        <v>11770</v>
      </c>
      <c r="N20" s="138">
        <f t="shared" si="1"/>
        <v>69390</v>
      </c>
    </row>
    <row r="21" spans="1:14" ht="12.75">
      <c r="A21" s="7"/>
      <c r="B21" s="25"/>
      <c r="C21" s="25"/>
      <c r="D21" s="26"/>
      <c r="E21" s="123"/>
      <c r="F21" s="123"/>
      <c r="G21" s="123"/>
      <c r="H21" s="123"/>
      <c r="I21" s="123"/>
      <c r="J21" s="123"/>
      <c r="K21" s="123"/>
      <c r="L21" s="123"/>
      <c r="M21" s="123"/>
      <c r="N21" s="28"/>
    </row>
    <row r="22" spans="1:14" s="33" customFormat="1" ht="18" customHeight="1">
      <c r="A22" s="52" t="s">
        <v>23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04"/>
    </row>
    <row r="23" spans="1:14" ht="15">
      <c r="A23" s="56" t="s">
        <v>40</v>
      </c>
      <c r="B23" s="132">
        <f>'Planned Expenses'!B23-'Actual Expenses'!B23</f>
        <v>0</v>
      </c>
      <c r="C23" s="132">
        <f>'Planned Expenses'!C23-'Actual Expenses'!C23</f>
        <v>0</v>
      </c>
      <c r="D23" s="132">
        <f>'Planned Expenses'!D23-'Actual Expenses'!D23</f>
        <v>0</v>
      </c>
      <c r="E23" s="132">
        <f>'Planned Expenses'!E23-'Actual Expenses'!E23</f>
        <v>0</v>
      </c>
      <c r="F23" s="132">
        <f>'Planned Expenses'!F23-'Actual Expenses'!F23</f>
        <v>0</v>
      </c>
      <c r="G23" s="132">
        <f>'Planned Expenses'!G23-'Actual Expenses'!G23</f>
        <v>0</v>
      </c>
      <c r="H23" s="132">
        <f>'Planned Expenses'!H23-'Actual Expenses'!H23</f>
        <v>500</v>
      </c>
      <c r="I23" s="132">
        <f>'Planned Expenses'!I23-'Actual Expenses'!I23</f>
        <v>500</v>
      </c>
      <c r="J23" s="132">
        <f>'Planned Expenses'!J23-'Actual Expenses'!J23</f>
        <v>500</v>
      </c>
      <c r="K23" s="132">
        <f>'Planned Expenses'!K23-'Actual Expenses'!K23</f>
        <v>500</v>
      </c>
      <c r="L23" s="132">
        <f>'Planned Expenses'!L23-'Actual Expenses'!L23</f>
        <v>500</v>
      </c>
      <c r="M23" s="132">
        <f>'Planned Expenses'!M23-'Actual Expenses'!M23</f>
        <v>500</v>
      </c>
      <c r="N23" s="133">
        <f>SUM(B23:M23)</f>
        <v>3000</v>
      </c>
    </row>
    <row r="24" spans="1:14" ht="15">
      <c r="A24" s="58" t="s">
        <v>41</v>
      </c>
      <c r="B24" s="134">
        <f>'Planned Expenses'!B24-'Actual Expenses'!B24</f>
        <v>0</v>
      </c>
      <c r="C24" s="134">
        <f>'Planned Expenses'!C24-'Actual Expenses'!C24</f>
        <v>0</v>
      </c>
      <c r="D24" s="134">
        <f>'Planned Expenses'!D24-'Actual Expenses'!D24</f>
        <v>0</v>
      </c>
      <c r="E24" s="134">
        <f>'Planned Expenses'!E24-'Actual Expenses'!E24</f>
        <v>0</v>
      </c>
      <c r="F24" s="134">
        <f>'Planned Expenses'!F24-'Actual Expenses'!F24</f>
        <v>0</v>
      </c>
      <c r="G24" s="134">
        <f>'Planned Expenses'!G24-'Actual Expenses'!G24</f>
        <v>-500</v>
      </c>
      <c r="H24" s="134">
        <f>'Planned Expenses'!H24-'Actual Expenses'!H24</f>
        <v>200</v>
      </c>
      <c r="I24" s="134">
        <f>'Planned Expenses'!I24-'Actual Expenses'!I24</f>
        <v>200</v>
      </c>
      <c r="J24" s="134">
        <f>'Planned Expenses'!J24-'Actual Expenses'!J24</f>
        <v>200</v>
      </c>
      <c r="K24" s="134">
        <f>'Planned Expenses'!K24-'Actual Expenses'!K24</f>
        <v>200</v>
      </c>
      <c r="L24" s="134">
        <f>'Planned Expenses'!L24-'Actual Expenses'!L24</f>
        <v>200</v>
      </c>
      <c r="M24" s="134">
        <f>'Planned Expenses'!M24-'Actual Expenses'!M24</f>
        <v>1000</v>
      </c>
      <c r="N24" s="135">
        <f aca="true" t="shared" si="4" ref="N24:N29">SUM(B24:M24)</f>
        <v>1500</v>
      </c>
    </row>
    <row r="25" spans="1:14" ht="15">
      <c r="A25" s="57" t="s">
        <v>42</v>
      </c>
      <c r="B25" s="134">
        <f>'Planned Expenses'!B25-'Actual Expenses'!B25</f>
        <v>200</v>
      </c>
      <c r="C25" s="134">
        <f>'Planned Expenses'!C25-'Actual Expenses'!C25</f>
        <v>0</v>
      </c>
      <c r="D25" s="134">
        <f>'Planned Expenses'!D25-'Actual Expenses'!D25</f>
        <v>0</v>
      </c>
      <c r="E25" s="134">
        <f>'Planned Expenses'!E25-'Actual Expenses'!E25</f>
        <v>-500</v>
      </c>
      <c r="F25" s="134">
        <f>'Planned Expenses'!F25-'Actual Expenses'!F25</f>
        <v>0</v>
      </c>
      <c r="G25" s="134">
        <f>'Planned Expenses'!G25-'Actual Expenses'!G25</f>
        <v>0</v>
      </c>
      <c r="H25" s="134">
        <f>'Planned Expenses'!H25-'Actual Expenses'!H25</f>
        <v>5000</v>
      </c>
      <c r="I25" s="134">
        <f>'Planned Expenses'!I25-'Actual Expenses'!I25</f>
        <v>0</v>
      </c>
      <c r="J25" s="134">
        <f>'Planned Expenses'!J25-'Actual Expenses'!J25</f>
        <v>0</v>
      </c>
      <c r="K25" s="134">
        <f>'Planned Expenses'!K25-'Actual Expenses'!K25</f>
        <v>5000</v>
      </c>
      <c r="L25" s="134">
        <f>'Planned Expenses'!L25-'Actual Expenses'!L25</f>
        <v>0</v>
      </c>
      <c r="M25" s="134">
        <f>'Planned Expenses'!M25-'Actual Expenses'!M25</f>
        <v>0</v>
      </c>
      <c r="N25" s="136">
        <f t="shared" si="4"/>
        <v>9700</v>
      </c>
    </row>
    <row r="26" spans="1:14" ht="15">
      <c r="A26" s="58" t="s">
        <v>43</v>
      </c>
      <c r="B26" s="134">
        <f>'Planned Expenses'!B26-'Actual Expenses'!B26</f>
        <v>100</v>
      </c>
      <c r="C26" s="134">
        <f>'Planned Expenses'!C26-'Actual Expenses'!C26</f>
        <v>-300</v>
      </c>
      <c r="D26" s="134">
        <f>'Planned Expenses'!D26-'Actual Expenses'!D26</f>
        <v>100</v>
      </c>
      <c r="E26" s="134">
        <f>'Planned Expenses'!E26-'Actual Expenses'!E26</f>
        <v>100</v>
      </c>
      <c r="F26" s="134">
        <f>'Planned Expenses'!F26-'Actual Expenses'!F26</f>
        <v>-400</v>
      </c>
      <c r="G26" s="134">
        <f>'Planned Expenses'!G26-'Actual Expenses'!G26</f>
        <v>20</v>
      </c>
      <c r="H26" s="134">
        <f>'Planned Expenses'!H26-'Actual Expenses'!H26</f>
        <v>200</v>
      </c>
      <c r="I26" s="134">
        <f>'Planned Expenses'!I26-'Actual Expenses'!I26</f>
        <v>200</v>
      </c>
      <c r="J26" s="134">
        <f>'Planned Expenses'!J26-'Actual Expenses'!J26</f>
        <v>200</v>
      </c>
      <c r="K26" s="134">
        <f>'Planned Expenses'!K26-'Actual Expenses'!K26</f>
        <v>200</v>
      </c>
      <c r="L26" s="134">
        <f>'Planned Expenses'!L26-'Actual Expenses'!L26</f>
        <v>200</v>
      </c>
      <c r="M26" s="134">
        <f>'Planned Expenses'!M26-'Actual Expenses'!M26</f>
        <v>200</v>
      </c>
      <c r="N26" s="135">
        <f t="shared" si="4"/>
        <v>820</v>
      </c>
    </row>
    <row r="27" spans="1:14" ht="15">
      <c r="A27" s="57" t="s">
        <v>44</v>
      </c>
      <c r="B27" s="134">
        <f>'Planned Expenses'!B27-'Actual Expenses'!B27</f>
        <v>200</v>
      </c>
      <c r="C27" s="134">
        <f>'Planned Expenses'!C27-'Actual Expenses'!C27</f>
        <v>-200</v>
      </c>
      <c r="D27" s="134">
        <f>'Planned Expenses'!D27-'Actual Expenses'!D27</f>
        <v>-200</v>
      </c>
      <c r="E27" s="134">
        <f>'Planned Expenses'!E27-'Actual Expenses'!E27</f>
        <v>300</v>
      </c>
      <c r="F27" s="134">
        <f>'Planned Expenses'!F27-'Actual Expenses'!F27</f>
        <v>500</v>
      </c>
      <c r="G27" s="134">
        <f>'Planned Expenses'!G27-'Actual Expenses'!G27</f>
        <v>-300</v>
      </c>
      <c r="H27" s="134">
        <f>'Planned Expenses'!H27-'Actual Expenses'!H27</f>
        <v>2000</v>
      </c>
      <c r="I27" s="134">
        <f>'Planned Expenses'!I27-'Actual Expenses'!I27</f>
        <v>5000</v>
      </c>
      <c r="J27" s="134">
        <f>'Planned Expenses'!J27-'Actual Expenses'!J27</f>
        <v>2000</v>
      </c>
      <c r="K27" s="134">
        <f>'Planned Expenses'!K27-'Actual Expenses'!K27</f>
        <v>2000</v>
      </c>
      <c r="L27" s="134">
        <f>'Planned Expenses'!L27-'Actual Expenses'!L27</f>
        <v>2000</v>
      </c>
      <c r="M27" s="134">
        <f>'Planned Expenses'!M27-'Actual Expenses'!M27</f>
        <v>5000</v>
      </c>
      <c r="N27" s="136">
        <f t="shared" si="4"/>
        <v>18300</v>
      </c>
    </row>
    <row r="28" spans="1:14" ht="15">
      <c r="A28" s="58" t="s">
        <v>12</v>
      </c>
      <c r="B28" s="134">
        <f>'Planned Expenses'!B28-'Actual Expenses'!B28</f>
        <v>55</v>
      </c>
      <c r="C28" s="134">
        <f>'Planned Expenses'!C28-'Actual Expenses'!C28</f>
        <v>44</v>
      </c>
      <c r="D28" s="134">
        <f>'Planned Expenses'!D28-'Actual Expenses'!D28</f>
        <v>77</v>
      </c>
      <c r="E28" s="134">
        <f>'Planned Expenses'!E28-'Actual Expenses'!E28</f>
        <v>-23</v>
      </c>
      <c r="F28" s="134">
        <f>'Planned Expenses'!F28-'Actual Expenses'!F28</f>
        <v>13</v>
      </c>
      <c r="G28" s="134">
        <f>'Planned Expenses'!G28-'Actual Expenses'!G28</f>
        <v>-45</v>
      </c>
      <c r="H28" s="134">
        <f>'Planned Expenses'!H28-'Actual Expenses'!H28</f>
        <v>200</v>
      </c>
      <c r="I28" s="134">
        <f>'Planned Expenses'!I28-'Actual Expenses'!I28</f>
        <v>200</v>
      </c>
      <c r="J28" s="134">
        <f>'Planned Expenses'!J28-'Actual Expenses'!J28</f>
        <v>200</v>
      </c>
      <c r="K28" s="134">
        <f>'Planned Expenses'!K28-'Actual Expenses'!K28</f>
        <v>200</v>
      </c>
      <c r="L28" s="134">
        <f>'Planned Expenses'!L28-'Actual Expenses'!L28</f>
        <v>200</v>
      </c>
      <c r="M28" s="134">
        <f>'Planned Expenses'!M28-'Actual Expenses'!M28</f>
        <v>200</v>
      </c>
      <c r="N28" s="135">
        <f t="shared" si="4"/>
        <v>1321</v>
      </c>
    </row>
    <row r="29" spans="1:14" ht="15">
      <c r="A29" s="64" t="s">
        <v>47</v>
      </c>
      <c r="B29" s="137">
        <f>SUM(B23:B28)</f>
        <v>555</v>
      </c>
      <c r="C29" s="137">
        <f aca="true" t="shared" si="5" ref="C29:H29">SUM(C23:C28)</f>
        <v>-456</v>
      </c>
      <c r="D29" s="137">
        <f t="shared" si="5"/>
        <v>-23</v>
      </c>
      <c r="E29" s="137">
        <f t="shared" si="5"/>
        <v>-123</v>
      </c>
      <c r="F29" s="137">
        <f t="shared" si="5"/>
        <v>113</v>
      </c>
      <c r="G29" s="137">
        <f t="shared" si="5"/>
        <v>-825</v>
      </c>
      <c r="H29" s="137">
        <f t="shared" si="5"/>
        <v>8100</v>
      </c>
      <c r="I29" s="137">
        <f>SUM(I23:I28)</f>
        <v>6100</v>
      </c>
      <c r="J29" s="137">
        <f>SUM(J23:J28)</f>
        <v>3100</v>
      </c>
      <c r="K29" s="137">
        <f>SUM(K23:K28)</f>
        <v>8100</v>
      </c>
      <c r="L29" s="137">
        <f>SUM(L23:L28)</f>
        <v>3100</v>
      </c>
      <c r="M29" s="137">
        <f>SUM(M23:M28)</f>
        <v>6900</v>
      </c>
      <c r="N29" s="138">
        <f t="shared" si="4"/>
        <v>34641</v>
      </c>
    </row>
    <row r="30" spans="1:14" ht="12.75">
      <c r="A30" s="11"/>
      <c r="B30" s="123"/>
      <c r="C30" s="123"/>
      <c r="D30" s="124"/>
      <c r="E30" s="123"/>
      <c r="F30" s="123"/>
      <c r="G30" s="123"/>
      <c r="H30" s="123"/>
      <c r="I30" s="123"/>
      <c r="J30" s="123"/>
      <c r="K30" s="123"/>
      <c r="L30" s="123"/>
      <c r="M30" s="123"/>
      <c r="N30" s="28"/>
    </row>
    <row r="31" spans="1:14" s="33" customFormat="1" ht="18" customHeight="1">
      <c r="A31" s="60" t="s">
        <v>48</v>
      </c>
      <c r="B31" s="121"/>
      <c r="C31" s="121"/>
      <c r="D31" s="122"/>
      <c r="E31" s="121"/>
      <c r="F31" s="121"/>
      <c r="G31" s="121"/>
      <c r="H31" s="121"/>
      <c r="I31" s="121"/>
      <c r="J31" s="121"/>
      <c r="K31" s="121"/>
      <c r="L31" s="121"/>
      <c r="M31" s="121"/>
      <c r="N31" s="104"/>
    </row>
    <row r="32" spans="1:14" ht="15">
      <c r="A32" s="56" t="s">
        <v>45</v>
      </c>
      <c r="B32" s="132">
        <f>'Planned Expenses'!B32-'Actual Expenses'!B32</f>
        <v>400</v>
      </c>
      <c r="C32" s="132">
        <f>'Planned Expenses'!C32-'Actual Expenses'!C32</f>
        <v>-400</v>
      </c>
      <c r="D32" s="132">
        <f>'Planned Expenses'!D32-'Actual Expenses'!D32</f>
        <v>600</v>
      </c>
      <c r="E32" s="132">
        <f>'Planned Expenses'!E32-'Actual Expenses'!E32</f>
        <v>400</v>
      </c>
      <c r="F32" s="132">
        <f>'Planned Expenses'!F32-'Actual Expenses'!F32</f>
        <v>800</v>
      </c>
      <c r="G32" s="132">
        <f>'Planned Expenses'!G32-'Actual Expenses'!G32</f>
        <v>-800</v>
      </c>
      <c r="H32" s="132">
        <f>'Planned Expenses'!H32-'Actual Expenses'!H32</f>
        <v>2000</v>
      </c>
      <c r="I32" s="132">
        <f>'Planned Expenses'!I32-'Actual Expenses'!I32</f>
        <v>2000</v>
      </c>
      <c r="J32" s="132">
        <f>'Planned Expenses'!J32-'Actual Expenses'!J32</f>
        <v>2000</v>
      </c>
      <c r="K32" s="132">
        <f>'Planned Expenses'!K32-'Actual Expenses'!K32</f>
        <v>2000</v>
      </c>
      <c r="L32" s="132">
        <f>'Planned Expenses'!L32-'Actual Expenses'!L32</f>
        <v>2000</v>
      </c>
      <c r="M32" s="132">
        <f>'Planned Expenses'!M32-'Actual Expenses'!M32</f>
        <v>2000</v>
      </c>
      <c r="N32" s="133">
        <f>SUM(B32:M32)</f>
        <v>13000</v>
      </c>
    </row>
    <row r="33" spans="1:14" ht="15">
      <c r="A33" s="58" t="s">
        <v>49</v>
      </c>
      <c r="B33" s="134">
        <f>'Planned Expenses'!B33-'Actual Expenses'!B33</f>
        <v>800</v>
      </c>
      <c r="C33" s="134">
        <f>'Planned Expenses'!C33-'Actual Expenses'!C33</f>
        <v>-200</v>
      </c>
      <c r="D33" s="134">
        <f>'Planned Expenses'!D33-'Actual Expenses'!D33</f>
        <v>600</v>
      </c>
      <c r="E33" s="134">
        <f>'Planned Expenses'!E33-'Actual Expenses'!E33</f>
        <v>800</v>
      </c>
      <c r="F33" s="134">
        <f>'Planned Expenses'!F33-'Actual Expenses'!F33</f>
        <v>1200</v>
      </c>
      <c r="G33" s="134">
        <f>'Planned Expenses'!G33-'Actual Expenses'!G33</f>
        <v>-1500</v>
      </c>
      <c r="H33" s="134">
        <f>'Planned Expenses'!H33-'Actual Expenses'!H33</f>
        <v>2000</v>
      </c>
      <c r="I33" s="134">
        <f>'Planned Expenses'!I33-'Actual Expenses'!I33</f>
        <v>2000</v>
      </c>
      <c r="J33" s="134">
        <f>'Planned Expenses'!J33-'Actual Expenses'!J33</f>
        <v>2000</v>
      </c>
      <c r="K33" s="134">
        <f>'Planned Expenses'!K33-'Actual Expenses'!K33</f>
        <v>2000</v>
      </c>
      <c r="L33" s="134">
        <f>'Planned Expenses'!L33-'Actual Expenses'!L33</f>
        <v>2000</v>
      </c>
      <c r="M33" s="134">
        <f>'Planned Expenses'!M33-'Actual Expenses'!M33</f>
        <v>2000</v>
      </c>
      <c r="N33" s="135">
        <f>SUM(B33:M33)</f>
        <v>13700</v>
      </c>
    </row>
    <row r="34" spans="1:14" ht="15">
      <c r="A34" s="64" t="s">
        <v>47</v>
      </c>
      <c r="B34" s="137">
        <f>SUM(B32:B33)</f>
        <v>1200</v>
      </c>
      <c r="C34" s="137">
        <f aca="true" t="shared" si="6" ref="C34:M34">SUM(C32:C33)</f>
        <v>-600</v>
      </c>
      <c r="D34" s="137">
        <f t="shared" si="6"/>
        <v>1200</v>
      </c>
      <c r="E34" s="137">
        <f t="shared" si="6"/>
        <v>1200</v>
      </c>
      <c r="F34" s="137">
        <f t="shared" si="6"/>
        <v>2000</v>
      </c>
      <c r="G34" s="137">
        <f t="shared" si="6"/>
        <v>-2300</v>
      </c>
      <c r="H34" s="137">
        <f t="shared" si="6"/>
        <v>4000</v>
      </c>
      <c r="I34" s="137">
        <f t="shared" si="6"/>
        <v>4000</v>
      </c>
      <c r="J34" s="137">
        <f t="shared" si="6"/>
        <v>4000</v>
      </c>
      <c r="K34" s="137">
        <f t="shared" si="6"/>
        <v>4000</v>
      </c>
      <c r="L34" s="137">
        <f t="shared" si="6"/>
        <v>4000</v>
      </c>
      <c r="M34" s="137">
        <f t="shared" si="6"/>
        <v>4000</v>
      </c>
      <c r="N34" s="138">
        <f>SUM(B34:M34)</f>
        <v>26700</v>
      </c>
    </row>
    <row r="35" spans="1:14" ht="12.75">
      <c r="A35" s="1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14"/>
    </row>
    <row r="36" spans="1:14" s="33" customFormat="1" ht="18" customHeight="1">
      <c r="A36" s="117" t="s">
        <v>29</v>
      </c>
      <c r="B36" s="103"/>
      <c r="C36" s="103"/>
      <c r="D36" s="35"/>
      <c r="E36" s="103"/>
      <c r="F36" s="103"/>
      <c r="G36" s="103"/>
      <c r="H36" s="103"/>
      <c r="I36" s="103"/>
      <c r="J36" s="103"/>
      <c r="K36" s="103"/>
      <c r="L36" s="103"/>
      <c r="M36" s="103"/>
      <c r="N36" s="104"/>
    </row>
    <row r="37" spans="1:14" s="33" customFormat="1" ht="18" customHeight="1">
      <c r="A37" s="152" t="s">
        <v>32</v>
      </c>
      <c r="B37" s="153">
        <f aca="true" t="shared" si="7" ref="B37:N37">B34+B29+B20+B9</f>
        <v>1738</v>
      </c>
      <c r="C37" s="153">
        <f t="shared" si="7"/>
        <v>-984</v>
      </c>
      <c r="D37" s="153">
        <f t="shared" si="7"/>
        <v>1255</v>
      </c>
      <c r="E37" s="153">
        <f t="shared" si="7"/>
        <v>301</v>
      </c>
      <c r="F37" s="153">
        <f t="shared" si="7"/>
        <v>1440</v>
      </c>
      <c r="G37" s="153">
        <f t="shared" si="7"/>
        <v>-3744</v>
      </c>
      <c r="H37" s="153">
        <f t="shared" si="7"/>
        <v>134695</v>
      </c>
      <c r="I37" s="153">
        <f t="shared" si="7"/>
        <v>138918</v>
      </c>
      <c r="J37" s="153">
        <f t="shared" si="7"/>
        <v>135918</v>
      </c>
      <c r="K37" s="153">
        <f t="shared" si="7"/>
        <v>140918</v>
      </c>
      <c r="L37" s="153">
        <f t="shared" si="7"/>
        <v>136218</v>
      </c>
      <c r="M37" s="153">
        <f t="shared" si="7"/>
        <v>140018</v>
      </c>
      <c r="N37" s="154">
        <f t="shared" si="7"/>
        <v>826691</v>
      </c>
    </row>
    <row r="38" spans="1:14" s="106" customFormat="1" ht="18" customHeight="1">
      <c r="A38" s="155" t="s">
        <v>33</v>
      </c>
      <c r="B38" s="156">
        <f>B37</f>
        <v>1738</v>
      </c>
      <c r="C38" s="156">
        <f>C37+B38</f>
        <v>754</v>
      </c>
      <c r="D38" s="156">
        <f>D37+C38</f>
        <v>2009</v>
      </c>
      <c r="E38" s="156">
        <f aca="true" t="shared" si="8" ref="E38:K38">E37+D38</f>
        <v>2310</v>
      </c>
      <c r="F38" s="156">
        <f t="shared" si="8"/>
        <v>3750</v>
      </c>
      <c r="G38" s="156">
        <f t="shared" si="8"/>
        <v>6</v>
      </c>
      <c r="H38" s="156">
        <f t="shared" si="8"/>
        <v>134701</v>
      </c>
      <c r="I38" s="156">
        <f t="shared" si="8"/>
        <v>273619</v>
      </c>
      <c r="J38" s="156">
        <f t="shared" si="8"/>
        <v>409537</v>
      </c>
      <c r="K38" s="156">
        <f t="shared" si="8"/>
        <v>550455</v>
      </c>
      <c r="L38" s="156">
        <f>L37+K38</f>
        <v>686673</v>
      </c>
      <c r="M38" s="156">
        <f>M37+L38</f>
        <v>826691</v>
      </c>
      <c r="N38" s="157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printOptions/>
  <pageMargins left="0.75" right="0.75" top="1" bottom="1" header="0.5" footer="0.5"/>
  <pageSetup fitToHeight="1" fitToWidth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23.28125" style="0" customWidth="1"/>
    <col min="3" max="3" width="24.28125" style="0" customWidth="1"/>
    <col min="4" max="4" width="22.7109375" style="0" customWidth="1"/>
    <col min="5" max="5" width="24.57421875" style="0" customWidth="1"/>
  </cols>
  <sheetData>
    <row r="1" ht="22.5">
      <c r="A1" s="53" t="s">
        <v>13</v>
      </c>
    </row>
    <row r="2" ht="19.5">
      <c r="A2" s="54" t="s">
        <v>14</v>
      </c>
    </row>
    <row r="3" ht="15">
      <c r="A3" s="14"/>
    </row>
    <row r="5" spans="1:5" s="33" customFormat="1" ht="18" customHeight="1">
      <c r="A5" s="59" t="s">
        <v>35</v>
      </c>
      <c r="B5" s="118" t="s">
        <v>26</v>
      </c>
      <c r="C5" s="118" t="s">
        <v>27</v>
      </c>
      <c r="D5" s="118" t="s">
        <v>31</v>
      </c>
      <c r="E5" s="118" t="s">
        <v>34</v>
      </c>
    </row>
    <row r="6" spans="1:5" ht="12.75">
      <c r="A6" s="149" t="s">
        <v>36</v>
      </c>
      <c r="B6" s="139">
        <f>'Planned Expenses'!N9</f>
        <v>1355090</v>
      </c>
      <c r="C6" s="139">
        <f>'Actual Expenses'!N9</f>
        <v>659130</v>
      </c>
      <c r="D6" s="140">
        <f>B6-C6</f>
        <v>695960</v>
      </c>
      <c r="E6" s="141">
        <f>D6/B6</f>
        <v>0.5135895032802249</v>
      </c>
    </row>
    <row r="7" spans="1:7" ht="12.75">
      <c r="A7" s="151" t="str">
        <f>'Planned Expenses'!A11</f>
        <v>Office Costs</v>
      </c>
      <c r="B7" s="142">
        <f>'Planned Expenses'!N20</f>
        <v>138740</v>
      </c>
      <c r="C7" s="142">
        <f>'Actual Expenses'!N20</f>
        <v>69350</v>
      </c>
      <c r="D7" s="143">
        <f>B7-C7</f>
        <v>69390</v>
      </c>
      <c r="E7" s="144">
        <f>D7/B7</f>
        <v>0.5001441545336601</v>
      </c>
      <c r="G7" s="16"/>
    </row>
    <row r="8" spans="1:5" ht="12.75">
      <c r="A8" s="150" t="str">
        <f>'Planned Expenses'!A22</f>
        <v>Marketing Costs</v>
      </c>
      <c r="B8" s="142">
        <f>'Planned Expenses'!N29</f>
        <v>67800</v>
      </c>
      <c r="C8" s="142">
        <f>'Actual Expenses'!N29</f>
        <v>33159</v>
      </c>
      <c r="D8" s="143">
        <f>B8-C8</f>
        <v>34641</v>
      </c>
      <c r="E8" s="144">
        <f>D8/B8</f>
        <v>0.510929203539823</v>
      </c>
    </row>
    <row r="9" spans="1:5" ht="12.75">
      <c r="A9" s="151" t="str">
        <f>'Planned Expenses'!A31</f>
        <v>Training/Travel</v>
      </c>
      <c r="B9" s="142">
        <f>'Planned Expenses'!N34</f>
        <v>48000</v>
      </c>
      <c r="C9" s="142">
        <f>'Actual Expenses'!N34</f>
        <v>21300</v>
      </c>
      <c r="D9" s="143">
        <f>B9-C9</f>
        <v>26700</v>
      </c>
      <c r="E9" s="144">
        <f>D9/B9</f>
        <v>0.55625</v>
      </c>
    </row>
    <row r="10" spans="1:5" s="1" customFormat="1" ht="12.75">
      <c r="A10" s="145" t="str">
        <f>'Planned Expenses'!A36</f>
        <v>TOTALS</v>
      </c>
      <c r="B10" s="146">
        <f>'Planned Expenses'!N37</f>
        <v>1609630</v>
      </c>
      <c r="C10" s="146">
        <f>'Actual Expenses'!N37</f>
        <v>782939</v>
      </c>
      <c r="D10" s="147">
        <f>B10-C10</f>
        <v>826691</v>
      </c>
      <c r="E10" s="148">
        <f>D10/B10</f>
        <v>0.5135907009685455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Penrose</cp:lastModifiedBy>
  <cp:lastPrinted>2004-09-16T13:59:03Z</cp:lastPrinted>
  <dcterms:created xsi:type="dcterms:W3CDTF">2004-02-09T03:43:06Z</dcterms:created>
  <dcterms:modified xsi:type="dcterms:W3CDTF">2004-09-20T17:18:20Z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TPInstallLocati">
    <vt:lpwstr>{My Templates}</vt:lpwstr>
  </property>
  <property fmtid="{D5CDD505-2E9C-101B-9397-08002B2CF9AE}" pid="5" name="PrimaryImageG">
    <vt:lpwstr>true</vt:lpwstr>
  </property>
  <property fmtid="{D5CDD505-2E9C-101B-9397-08002B2CF9AE}" pid="6" name="AssetTy">
    <vt:lpwstr>TP</vt:lpwstr>
  </property>
  <property fmtid="{D5CDD505-2E9C-101B-9397-08002B2CF9AE}" pid="7" name="BugNumb">
    <vt:lpwstr>1058</vt:lpwstr>
  </property>
  <property fmtid="{D5CDD505-2E9C-101B-9397-08002B2CF9AE}" pid="8" name="TPCommandLi">
    <vt:lpwstr>{XL} /t {FilePath}</vt:lpwstr>
  </property>
  <property fmtid="{D5CDD505-2E9C-101B-9397-08002B2CF9AE}" pid="9" name="TPAppVersi">
    <vt:lpwstr>11</vt:lpwstr>
  </property>
  <property fmtid="{D5CDD505-2E9C-101B-9397-08002B2CF9AE}" pid="10" name="Milesto">
    <vt:lpwstr>Continuous</vt:lpwstr>
  </property>
  <property fmtid="{D5CDD505-2E9C-101B-9397-08002B2CF9AE}" pid="11" name="APAuth">
    <vt:lpwstr>191</vt:lpwstr>
  </property>
  <property fmtid="{D5CDD505-2E9C-101B-9397-08002B2CF9AE}" pid="12" name="TPFriendlyNa">
    <vt:lpwstr>{My Templates}</vt:lpwstr>
  </property>
  <property fmtid="{D5CDD505-2E9C-101B-9397-08002B2CF9AE}" pid="13" name="IsSearchab">
    <vt:lpwstr>false</vt:lpwstr>
  </property>
  <property fmtid="{D5CDD505-2E9C-101B-9397-08002B2CF9AE}" pid="14" name="Numeric">
    <vt:lpwstr>-1</vt:lpwstr>
  </property>
  <property fmtid="{D5CDD505-2E9C-101B-9397-08002B2CF9AE}" pid="15" name="PublishTarge">
    <vt:lpwstr>OfficeOnline</vt:lpwstr>
  </property>
  <property fmtid="{D5CDD505-2E9C-101B-9397-08002B2CF9AE}" pid="16" name="TimesClon">
    <vt:lpwstr>3</vt:lpwstr>
  </property>
  <property fmtid="{D5CDD505-2E9C-101B-9397-08002B2CF9AE}" pid="17" name="Asset">
    <vt:lpwstr>TS001150575</vt:lpwstr>
  </property>
  <property fmtid="{D5CDD505-2E9C-101B-9397-08002B2CF9AE}" pid="18" name="TPLaunchHelpLinkTy">
    <vt:lpwstr>Template</vt:lpwstr>
  </property>
  <property fmtid="{D5CDD505-2E9C-101B-9397-08002B2CF9AE}" pid="19" name="SourceTit">
    <vt:lpwstr>Detailed expense estimates</vt:lpwstr>
  </property>
  <property fmtid="{D5CDD505-2E9C-101B-9397-08002B2CF9AE}" pid="20" name="TPLaunchHelpLi">
    <vt:lpwstr/>
  </property>
  <property fmtid="{D5CDD505-2E9C-101B-9397-08002B2CF9AE}" pid="21" name="APEdit">
    <vt:lpwstr>92</vt:lpwstr>
  </property>
  <property fmtid="{D5CDD505-2E9C-101B-9397-08002B2CF9AE}" pid="22" name="TPApplicati">
    <vt:lpwstr>Excel</vt:lpwstr>
  </property>
  <property fmtid="{D5CDD505-2E9C-101B-9397-08002B2CF9AE}" pid="23" name="Provid">
    <vt:lpwstr>EY006220130</vt:lpwstr>
  </property>
  <property fmtid="{D5CDD505-2E9C-101B-9397-08002B2CF9AE}" pid="24" name="OpenTempla">
    <vt:lpwstr>true</vt:lpwstr>
  </property>
  <property fmtid="{D5CDD505-2E9C-101B-9397-08002B2CF9AE}" pid="25" name="UACurrentWor">
    <vt:lpwstr>0</vt:lpwstr>
  </property>
  <property fmtid="{D5CDD505-2E9C-101B-9397-08002B2CF9AE}" pid="26" name="Applicatio">
    <vt:lpwstr>79;#Template 12;#22;#Excel 2003;#347;#Work Essentials 12;#23;#Microsoft Office Excel 2007</vt:lpwstr>
  </property>
  <property fmtid="{D5CDD505-2E9C-101B-9397-08002B2CF9AE}" pid="27" name="UALocRecommendati">
    <vt:lpwstr>Never Localize</vt:lpwstr>
  </property>
  <property fmtid="{D5CDD505-2E9C-101B-9397-08002B2CF9AE}" pid="28" name="Tit">
    <vt:lpwstr>Detailed expense estimates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false</vt:lpwstr>
  </property>
  <property fmtid="{D5CDD505-2E9C-101B-9397-08002B2CF9AE}" pid="32" name="UANot">
    <vt:lpwstr>WE template</vt:lpwstr>
  </property>
  <property fmtid="{D5CDD505-2E9C-101B-9397-08002B2CF9AE}" pid="33" name="Show">
    <vt:lpwstr>Show everywhere</vt:lpwstr>
  </property>
  <property fmtid="{D5CDD505-2E9C-101B-9397-08002B2CF9AE}" pid="34" name="PublishStatusLook">
    <vt:lpwstr>268252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TP001150575</vt:lpwstr>
  </property>
</Properties>
</file>